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20490" windowHeight="7755"/>
  </bookViews>
  <sheets>
    <sheet name="Mẫu 4A" sheetId="17" r:id="rId1"/>
    <sheet name="KL CV 10%" sheetId="14" r:id="rId2"/>
    <sheet name="Trang" sheetId="13" r:id="rId3"/>
    <sheet name="Dung" sheetId="16" r:id="rId4"/>
    <sheet name="Sheet1" sheetId="18" r:id="rId5"/>
  </sheets>
  <definedNames>
    <definedName name="_xlnm.Print_Titles" localSheetId="3">Dung!$10:$10</definedName>
    <definedName name="_xlnm.Print_Titles" localSheetId="2">Trang!$11:$11</definedName>
  </definedNames>
  <calcPr calcId="144525"/>
</workbook>
</file>

<file path=xl/calcChain.xml><?xml version="1.0" encoding="utf-8"?>
<calcChain xmlns="http://schemas.openxmlformats.org/spreadsheetml/2006/main">
  <c r="K16" i="17" l="1"/>
  <c r="K17" i="17"/>
  <c r="K18" i="17"/>
  <c r="K20" i="17"/>
  <c r="M16" i="17"/>
  <c r="M17" i="17"/>
  <c r="M18" i="17"/>
  <c r="M20" i="17"/>
  <c r="L16" i="17"/>
  <c r="L17" i="17"/>
  <c r="L18" i="17"/>
  <c r="L20" i="17"/>
  <c r="J19" i="17"/>
  <c r="M19" i="17" s="1"/>
  <c r="N19" i="17" l="1"/>
  <c r="L19" i="17"/>
  <c r="K19" i="17"/>
  <c r="F41" i="16"/>
  <c r="F38" i="16"/>
  <c r="F36" i="16"/>
  <c r="F34" i="16"/>
  <c r="F32" i="16"/>
  <c r="F30" i="16"/>
  <c r="E29" i="16"/>
  <c r="F25" i="16"/>
  <c r="E25" i="16"/>
  <c r="F22" i="16"/>
  <c r="E22" i="16"/>
  <c r="F16" i="16"/>
  <c r="E16" i="16"/>
  <c r="F12" i="16"/>
  <c r="E12" i="16"/>
  <c r="F42" i="13"/>
  <c r="F39" i="13"/>
  <c r="F37" i="13"/>
  <c r="F35" i="13"/>
  <c r="F33" i="13"/>
  <c r="F31" i="13"/>
  <c r="E30" i="13"/>
  <c r="F26" i="13"/>
  <c r="E26" i="13"/>
  <c r="F23" i="13"/>
  <c r="E23" i="13"/>
  <c r="F17" i="13"/>
  <c r="E17" i="13"/>
  <c r="F13" i="13"/>
  <c r="E13" i="13"/>
  <c r="J12" i="17"/>
  <c r="L12" i="17" s="1"/>
  <c r="J13" i="17"/>
  <c r="M13" i="17" s="1"/>
  <c r="J14" i="17"/>
  <c r="L14" i="17" s="1"/>
  <c r="J15" i="17"/>
  <c r="M15" i="17" s="1"/>
  <c r="J11" i="17"/>
  <c r="K11" i="17" s="1"/>
  <c r="N9" i="14"/>
  <c r="O9" i="14" s="1"/>
  <c r="P9" i="14" s="1"/>
  <c r="N10" i="14"/>
  <c r="O10" i="14" s="1"/>
  <c r="P10" i="14" s="1"/>
  <c r="N11" i="14"/>
  <c r="O11" i="14" s="1"/>
  <c r="P11" i="14" s="1"/>
  <c r="N12" i="14"/>
  <c r="O12" i="14" s="1"/>
  <c r="P12" i="14" s="1"/>
  <c r="N13" i="14"/>
  <c r="O13" i="14" s="1"/>
  <c r="P13" i="14" s="1"/>
  <c r="N14" i="14"/>
  <c r="O14" i="14" s="1"/>
  <c r="P14" i="14" s="1"/>
  <c r="N15" i="14"/>
  <c r="O15" i="14" s="1"/>
  <c r="P15" i="14" s="1"/>
  <c r="N16" i="14"/>
  <c r="O16" i="14" s="1"/>
  <c r="P16" i="14" s="1"/>
  <c r="N17" i="14"/>
  <c r="O17" i="14" s="1"/>
  <c r="P17" i="14" s="1"/>
  <c r="N8" i="14"/>
  <c r="O8" i="14" s="1"/>
  <c r="P8" i="14" s="1"/>
  <c r="F12" i="13" l="1"/>
  <c r="E12" i="13"/>
  <c r="E45" i="13" s="1"/>
  <c r="E11" i="16"/>
  <c r="E43" i="16" s="1"/>
  <c r="F11" i="16"/>
  <c r="F29" i="16"/>
  <c r="F30" i="13"/>
  <c r="L15" i="17"/>
  <c r="M14" i="17"/>
  <c r="K12" i="17"/>
  <c r="N13" i="17"/>
  <c r="N11" i="17"/>
  <c r="N15" i="17"/>
  <c r="L13" i="17"/>
  <c r="M12" i="17"/>
  <c r="K15" i="17"/>
  <c r="N12" i="17"/>
  <c r="M11" i="17"/>
  <c r="K13" i="17"/>
  <c r="L11" i="17"/>
  <c r="K14" i="17"/>
  <c r="N14" i="17"/>
  <c r="F45" i="13" l="1"/>
  <c r="F43" i="16"/>
</calcChain>
</file>

<file path=xl/sharedStrings.xml><?xml version="1.0" encoding="utf-8"?>
<sst xmlns="http://schemas.openxmlformats.org/spreadsheetml/2006/main" count="268" uniqueCount="208">
  <si>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</si>
  <si>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</si>
  <si>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</si>
  <si>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</si>
  <si>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</si>
  <si>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</si>
  <si>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</si>
  <si>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</si>
  <si>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</si>
  <si>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</si>
  <si>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</si>
  <si>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</si>
  <si>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</si>
  <si>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</si>
  <si>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</si>
  <si>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</si>
  <si>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</si>
  <si>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</si>
  <si>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</si>
  <si>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</si>
  <si>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</si>
  <si>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</si>
  <si>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</si>
  <si>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</si>
  <si>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</si>
  <si>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</si>
  <si>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</si>
  <si>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</si>
  <si>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</si>
  <si>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</si>
  <si>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</si>
  <si>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</si>
  <si>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</si>
  <si>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</si>
  <si>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</si>
  <si>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</si>
  <si>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</si>
  <si>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</si>
  <si>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</si>
  <si>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</si>
  <si>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</si>
  <si>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</si>
  <si>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</si>
  <si>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</si>
  <si>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</si>
  <si>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</si>
  <si>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</si>
  <si>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</si>
  <si>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</si>
  <si>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Tổng tỷ lệ n nhiệm vụ</t>
  </si>
  <si>
    <t>Nhiệm vụ 6</t>
  </si>
  <si>
    <t>Nhiệm vụ 7</t>
  </si>
  <si>
    <t>Nhiệm vụ 8</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</si>
  <si>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</si>
  <si>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</si>
  <si>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</si>
  <si>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</si>
  <si>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</si>
  <si>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</si>
  <si>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Xây dựng kế hoạch công tác quý, tổng kết đánh giá, báo cáo kết quả thực hiện cho thành viên Ban Giám hiệu được phân công phụ trách (2đ), không thực hiện (0đ)</t>
  </si>
  <si>
    <t>Tp.HCM, ngày       tháng      năm 2019</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</si>
  <si>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</si>
  <si>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</si>
  <si>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</si>
  <si>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</si>
  <si>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</si>
  <si>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</si>
  <si>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</si>
  <si>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</si>
  <si>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</si>
  <si>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</si>
  <si>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</si>
  <si>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</si>
  <si>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</si>
  <si>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</si>
  <si>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</si>
  <si>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</si>
  <si>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</si>
  <si>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</si>
  <si>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</si>
  <si>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</si>
  <si>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</si>
  <si>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</si>
  <si>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</si>
  <si>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</si>
  <si>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</si>
  <si>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</si>
  <si>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</si>
  <si>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</si>
  <si>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</si>
  <si>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</si>
  <si>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</si>
  <si>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</si>
  <si>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</si>
  <si>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</si>
  <si>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</si>
  <si>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</si>
  <si>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</si>
  <si>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BẢNG XÁC ĐỊNH KHỐI LƯỢNG CÔNG VIỆC QUÝ III/2019</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</si>
  <si>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</si>
  <si>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</si>
  <si>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</si>
  <si>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</si>
  <si>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</si>
  <si>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</si>
  <si>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</si>
  <si>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</si>
  <si>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</si>
  <si>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</si>
  <si>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Đảm bảo ngày công kế hoạch. Nghỉ làm việc (kể cả có phép) 3 ngày liên tục hoặc từ 4 đến 5 ngày (-1đ); từ 6 đến 7 ngày (-2đ); trên 7 ngày, mỗi ngày trên 7 (-0,5đ)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</si>
  <si>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</si>
  <si>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</si>
  <si>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</si>
  <si>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</si>
  <si>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</si>
  <si>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</si>
  <si>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</si>
  <si>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</si>
  <si>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</si>
  <si>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</si>
  <si>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</si>
  <si>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</si>
  <si>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</si>
  <si>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</si>
  <si>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</si>
  <si>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</si>
  <si>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</si>
  <si>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</si>
  <si>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</si>
  <si>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</si>
  <si>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</si>
  <si>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</si>
  <si>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Có trên 20% nhiệm vụ hoàn thành vượt tiến độ, có chất lượng và hiệu quả </t>
    </r>
    <r>
      <rPr>
        <i/>
        <sz val="13"/>
        <color indexed="10"/>
        <rFont val="Times New Roman"/>
        <family val="1"/>
      </rPr>
      <t>(tổng điểm tiêu chuẩn không vượt quá 8đ)</t>
    </r>
  </si>
  <si>
    <t>9.1</t>
  </si>
  <si>
    <t>9.2</t>
  </si>
  <si>
    <t>Đơn vị có sáng tạo, cải tiến phương pháp làm việc, nâng cao hiệu quả công việc, 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đơn vị đến cấp thành phố đạt giải: 1 sáng kiến/ dự án/1 lần tham gia hội thao, hội thi, hội giảng  (1đ), điểm tối đa (3đ)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</si>
  <si>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</si>
  <si>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</si>
  <si>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</si>
  <si>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</si>
  <si>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</si>
  <si>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ĐÁNH GIÁ VÀ ĐÓNG GÓP Ý KIẾN ĐỐI VỚI ĐỒNG NGHIỆP
Kỳ đánh giá:  Quý 3/2019</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</si>
  <si>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</si>
  <si>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</si>
  <si>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</si>
  <si>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</si>
  <si>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(3đ)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</si>
  <si>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</si>
  <si>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</si>
  <si>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ĐÁNH GIÁ VÀ ĐÓNG GÓP Ý KIẾN ĐỐI VỚI ĐỒNG NGHIỆP
Kỳ đánh giá:  Quý 2/2019</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</si>
  <si>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</si>
  <si>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</si>
  <si>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</si>
  <si>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</si>
  <si>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từ 20% đầu công việc trở lên (8đ); từ 10-&lt;20% (5đ); từ 5&lt;10% (3đ); dưới 5%-&gt;0% (2đ).</t>
  </si>
  <si>
    <t>Đơn vị hoàn thành công việc được giao vượt tiến độ có chất lượng và hiệu quả, không sai sót chuyên môn: từ 20% đầu công việc trở lên (8đ); từ 10-&lt;20% (5đ); từ 5&lt;10% (3đ); dưới 5%-&gt;0% (2đ).</t>
  </si>
  <si>
    <t>Nguyễn Ngọc Trang
Lê Tiến Dũng</t>
  </si>
  <si>
    <t>16/8/2019</t>
  </si>
  <si>
    <t>14/6/2019</t>
  </si>
  <si>
    <t>Huỳnh Thị Cẩm Hoa</t>
  </si>
  <si>
    <t>Nguyễn Ngọc Trang</t>
  </si>
  <si>
    <t>Lê Tiến Dũng</t>
  </si>
  <si>
    <t>24/8/2019</t>
  </si>
  <si>
    <t>Ngày 20 tháng 9 năm 2019</t>
  </si>
  <si>
    <t>TRƯỞNG ĐƠN VỊ
Nguyễn Ngọc Trang</t>
  </si>
  <si>
    <r>
      <t xml:space="preserve">TRƯỜNG CAO ĐẲNG LÝ TỰ TRỌNG
 THÀNH PHỐ HỒ CHÍ MINH
</t>
    </r>
    <r>
      <rPr>
        <b/>
        <sz val="12"/>
        <rFont val="Times New Roman"/>
        <family val="1"/>
      </rPr>
      <t>PHÒNG QUẢN LÝ KHOA HỌC
- HỢP TÁC QUỐC TẾ</t>
    </r>
  </si>
  <si>
    <t>Nguyễn Ngọc</t>
  </si>
  <si>
    <t>Trang</t>
  </si>
  <si>
    <t>Huỳnh Thị Cẩm</t>
  </si>
  <si>
    <t>Hoa</t>
  </si>
  <si>
    <t>Lê Tiến</t>
  </si>
  <si>
    <t>Dũng</t>
  </si>
  <si>
    <t>79000H05.000474</t>
  </si>
  <si>
    <r>
      <rPr>
        <sz val="13"/>
        <color indexed="8"/>
        <rFont val="Times New Roman"/>
        <family val="1"/>
      </rPr>
      <t xml:space="preserve">TRƯỜNG CAO ĐẲNG LÝ TỰ TRỌNG
THÀNH PHỐ HỒ CHÍ MINH
</t>
    </r>
    <r>
      <rPr>
        <b/>
        <sz val="13"/>
        <color indexed="8"/>
        <rFont val="Times New Roman"/>
        <family val="1"/>
      </rPr>
      <t>QUẢN LÝ KHOA HỌC
- HỢP TÁC QUỐC TẾ</t>
    </r>
  </si>
  <si>
    <r>
      <t xml:space="preserve">BÁO CÁO DANH SÁCH TỔNG HỢP KẾT QUẢ </t>
    </r>
    <r>
      <rPr>
        <b/>
        <sz val="13"/>
        <color indexed="8"/>
        <rFont val="Times New Roman"/>
        <family val="1"/>
      </rPr>
      <t>ĐÁNH GIÁ,
PHÂN LOẠI CỦA CÔNG CHỨC, VIÊN CHỨC
Kỳ đánh giá: Quý 3/2019</t>
    </r>
  </si>
  <si>
    <r>
      <t xml:space="preserve">Họ và tên người được đánh giá: </t>
    </r>
    <r>
      <rPr>
        <sz val="12"/>
        <color indexed="8"/>
        <rFont val="Times New Roman"/>
        <family val="1"/>
      </rPr>
      <t xml:space="preserve"> Lê Tiến Dũng</t>
    </r>
  </si>
  <si>
    <r>
      <t xml:space="preserve">Chức vụ: </t>
    </r>
    <r>
      <rPr>
        <sz val="12"/>
        <color indexed="8"/>
        <rFont val="Times New Roman"/>
        <family val="1"/>
      </rPr>
      <t xml:space="preserve"> Nhân viên</t>
    </r>
  </si>
  <si>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Phòng QLKH - HTQT</t>
    </r>
  </si>
  <si>
    <r>
      <t xml:space="preserve">Mã số CBCCVC: </t>
    </r>
    <r>
      <rPr>
        <sz val="12"/>
        <color indexed="8"/>
        <rFont val="Times New Roman"/>
        <family val="1"/>
      </rPr>
      <t xml:space="preserve"> 79000H05.000474</t>
    </r>
  </si>
  <si>
    <r>
      <t xml:space="preserve">(ký tên và ghi rõ học tên)
</t>
    </r>
    <r>
      <rPr>
        <b/>
        <sz val="12"/>
        <color indexed="8"/>
        <rFont val="Times New Roman"/>
        <family val="1"/>
      </rPr>
      <t>Nguyễn Ngọc Trang</t>
    </r>
  </si>
  <si>
    <t>Họ và tên người được đánh giá: Nguyễn Ngọc Trang</t>
  </si>
  <si>
    <t>Chức vụ: Trưởng phòng</t>
  </si>
  <si>
    <t>Đơn vị công tác: Phòng QLKH - HTQT</t>
  </si>
  <si>
    <t>Mã số CBCCVC: 11100000746</t>
  </si>
  <si>
    <r>
      <t xml:space="preserve">TRƯỞNG ĐƠN VỊ
</t>
    </r>
    <r>
      <rPr>
        <i/>
        <sz val="13"/>
        <color indexed="8"/>
        <rFont val="Times New Roman"/>
        <family val="1"/>
      </rPr>
      <t xml:space="preserve">(ký tên và ghi rõ họ tên)
</t>
    </r>
    <r>
      <rPr>
        <b/>
        <sz val="13"/>
        <color indexed="8"/>
        <rFont val="Times New Roman"/>
        <family val="1"/>
      </rPr>
      <t>Nguyễn Ngọc Trang</t>
    </r>
  </si>
  <si>
    <t>TP. Hồ Chí Minh, ngày 20 tháng 9 năm 2019</t>
  </si>
  <si>
    <t>Trừ 3 điểm (nghỉ 9 ngày)</t>
  </si>
  <si>
    <t>Chủ động cập nhật và thực hiện nhiệm vụ đúng quy trình</t>
  </si>
  <si>
    <t>Có đề xuất ý kiến với Trưởng đơn vị</t>
  </si>
  <si>
    <t>Nội bộ đoàn kết</t>
  </si>
  <si>
    <t>Hoàn thành công việc được giao vượt tiến độ và có chất lượng từ 10-&lt;20%</t>
  </si>
  <si>
    <r>
      <rPr>
        <b/>
        <sz val="13"/>
        <color indexed="8"/>
        <rFont val="Times New Roman"/>
        <family val="1"/>
      </rPr>
      <t>Nhiệm vụ 2:</t>
    </r>
    <r>
      <rPr>
        <sz val="13"/>
        <color indexed="8"/>
        <rFont val="Times New Roman"/>
        <family val="1"/>
      </rPr>
      <t xml:space="preserve"> Tham gia thi, điều hành, hỗ trợ công tác thi thiết bị đào tạo tự làm cấp Toàn quốc</t>
    </r>
  </si>
  <si>
    <r>
      <rPr>
        <b/>
        <sz val="13"/>
        <color indexed="8"/>
        <rFont val="Times New Roman"/>
        <family val="1"/>
      </rPr>
      <t>Nhiệm vụ 3:</t>
    </r>
    <r>
      <rPr>
        <sz val="13"/>
        <color indexed="8"/>
        <rFont val="Times New Roman"/>
        <family val="1"/>
      </rPr>
      <t xml:space="preserve"> Tham gia tư vấn tuyển sinh tại HTB</t>
    </r>
  </si>
  <si>
    <r>
      <t xml:space="preserve">Nhiệm vụ 4: </t>
    </r>
    <r>
      <rPr>
        <sz val="13"/>
        <color indexed="8"/>
        <rFont val="Times New Roman"/>
        <family val="1"/>
      </rPr>
      <t>Thực hiện hỗ trợ tuần sinh hoạt giáo dục định hướng (ngoài giờ)</t>
    </r>
  </si>
  <si>
    <r>
      <t xml:space="preserve">Nhiệm vụ 10: </t>
    </r>
    <r>
      <rPr>
        <sz val="13"/>
        <color indexed="8"/>
        <rFont val="Times New Roman"/>
        <family val="1"/>
      </rPr>
      <t>Tham gia viết bài Hội thảo khoa học cấp Trường</t>
    </r>
  </si>
  <si>
    <r>
      <t xml:space="preserve">Nhiệm vụ 11: </t>
    </r>
    <r>
      <rPr>
        <sz val="13"/>
        <color indexed="8"/>
        <rFont val="Times New Roman"/>
        <family val="1"/>
      </rPr>
      <t>Vận động tài trợ cho Nhà trường (hiện vật, hiện kim, thiết bị đào tạo...), học bổng cho HS-SV</t>
    </r>
  </si>
  <si>
    <t>31/7/2019</t>
  </si>
  <si>
    <t>Nguyễn Ngọc Trang
Huỳnh Thị Cẩm Hoa</t>
  </si>
  <si>
    <r>
      <rPr>
        <b/>
        <sz val="13"/>
        <color indexed="8"/>
        <rFont val="Times New Roman"/>
        <family val="1"/>
      </rPr>
      <t>Nhiệm vụ 7:</t>
    </r>
    <r>
      <rPr>
        <sz val="13"/>
        <color indexed="8"/>
        <rFont val="Times New Roman"/>
        <family val="1"/>
      </rPr>
      <t xml:space="preserve">  Hỗ trợ tiếp và làm việc với Giám đốc Trung tâm chuyển giao công nghệ - Sở Khoa học công nghệ tỉnh Đắk Nông</t>
    </r>
  </si>
  <si>
    <r>
      <rPr>
        <b/>
        <sz val="13"/>
        <color indexed="8"/>
        <rFont val="Times New Roman"/>
        <family val="1"/>
      </rPr>
      <t>Nhiệm vụ 8:</t>
    </r>
    <r>
      <rPr>
        <sz val="13"/>
        <color indexed="8"/>
        <rFont val="Times New Roman"/>
        <family val="1"/>
      </rPr>
      <t xml:space="preserve"> Thực hiện xin giấy phép phê duyệt việc tiếp nhận khoản viện trợ phi dự án do Công ty TNHH Liên doanh Saf-Viet tài trợ</t>
    </r>
  </si>
  <si>
    <t>Nhiệm vụ 11</t>
  </si>
  <si>
    <r>
      <rPr>
        <b/>
        <sz val="13"/>
        <color indexed="8"/>
        <rFont val="Times New Roman"/>
        <family val="1"/>
      </rPr>
      <t>Nhiệm vụ 6:</t>
    </r>
    <r>
      <rPr>
        <sz val="13"/>
        <color indexed="8"/>
        <rFont val="Times New Roman"/>
        <family val="1"/>
      </rPr>
      <t xml:space="preserve"> Hỗ trợ tiếp Thứ trưởng Cơ quan Giáo dục Phần Lan và đoàn đại sứ Phần Lan tham quan Trường và Trung tâm Đào tạo KONE</t>
    </r>
  </si>
  <si>
    <t>Hỗ trợ chuẩn bị nội dung  giáo dục định hướng, phần HTQT</t>
  </si>
  <si>
    <t>Vận động Adidas viện trợ máy tính đã qua sử dụng (20 máy tính xách tay  và 10 CPU, màn hình )</t>
  </si>
  <si>
    <t>Nghỉ phép để học tập huấn do đại học Bang Arizona tổ chức tại Hoa Kỳ</t>
  </si>
  <si>
    <t>- Thảo luận để hợp tác với tỉnh Đắk nông về chuyển giao CN; - Tiếp tập đoàn Solij, Nhật theo tư vấn của Sở Giáo dục-Đào tạo</t>
  </si>
  <si>
    <t>- Xây dựng chiến lược phát triển TT Đào tạo BAKE; TT Đào tạo KONE
- Tham gia xây dựng chương trình làm việc cho hội thi thiết bị ĐT tự làm cấp Toàn quốc</t>
  </si>
  <si>
    <t xml:space="preserve"> Tham gia xây dựng tiến độ giảng dạy chương trình ngoại ngữ 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</si>
</sst>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49"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sz val="11"/>
      <color theme="1"/>
      <name val="Times New Roman"/>
      <family val="1"/>
    </font>
    <font>
      <sz val="11"/>
      <color rgb="FFFF0000"/>
      <name val="Times New Roman"/>
      <family val="1"/>
    </font>
    <font>
      <b/>
      <sz val="13"/>
      <color rgb="FF0070C0"/>
      <name val="Times New Roman"/>
      <family val="1"/>
    </font>
    <font>
      <sz val="14"/>
      <color rgb="FF000000"/>
      <name val="Times New Roman"/>
      <family val="1"/>
    </font>
    <font>
      <sz val="13"/>
      <color rgb="FF0070C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2"/>
      <color theme="1"/>
      <name val="Times New Roman"/>
      <family val="1"/>
    </font>
    <font>
      <b/>
      <sz val="12"/>
      <color theme="1"/>
      <name val="Times New Roman"/>
      <family val="1"/>
    </font>
    <font>
      <sz val="13"/>
      <color rgb="FF000000"/>
      <name val="Times New Roman"/>
      <family val="1"/>
    </font>
    <font>
      <sz val="11"/>
      <color indexed="8"/>
      <name val="Times New Roman"/>
      <family val="1"/>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197">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9"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5" fillId="0" borderId="1" xfId="0" applyFont="1" applyBorder="1" applyAlignment="1" applyProtection="1">
      <alignment vertical="center" wrapText="1"/>
      <protection locked="0"/>
    </xf>
    <xf numFmtId="0" fontId="36" fillId="0" borderId="1" xfId="0" applyFont="1" applyFill="1" applyBorder="1" applyAlignment="1" applyProtection="1">
      <alignment vertical="center" wrapText="1"/>
      <protection locked="0"/>
    </xf>
    <xf numFmtId="0" fontId="37"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35"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38" fillId="0" borderId="1" xfId="0" applyNumberFormat="1" applyFont="1" applyFill="1" applyBorder="1" applyAlignment="1" applyProtection="1">
      <alignment horizontal="center" vertical="center"/>
    </xf>
    <xf numFmtId="0" fontId="37" fillId="2" borderId="1" xfId="0" applyFont="1" applyFill="1" applyBorder="1" applyAlignment="1" applyProtection="1">
      <alignment horizontal="center" vertical="center" wrapText="1"/>
    </xf>
    <xf numFmtId="0" fontId="39" fillId="0" borderId="1" xfId="0" applyFont="1" applyBorder="1" applyAlignment="1" applyProtection="1">
      <alignment horizontal="center" vertical="center" wrapText="1"/>
      <protection locked="0"/>
    </xf>
    <xf numFmtId="165" fontId="37" fillId="2" borderId="1" xfId="0" applyNumberFormat="1" applyFont="1" applyFill="1" applyBorder="1" applyAlignment="1" applyProtection="1">
      <alignment horizontal="center" vertical="center" wrapText="1"/>
    </xf>
    <xf numFmtId="0" fontId="5" fillId="0" borderId="2" xfId="0" applyFont="1" applyBorder="1" applyAlignment="1" applyProtection="1">
      <alignment horizontal="center" vertical="center" wrapText="1"/>
      <protection locked="0"/>
    </xf>
    <xf numFmtId="0" fontId="37" fillId="2" borderId="1" xfId="0" applyFont="1" applyFill="1" applyBorder="1" applyAlignment="1" applyProtection="1">
      <alignment horizontal="center" vertical="center" wrapText="1"/>
      <protection locked="0"/>
    </xf>
    <xf numFmtId="165" fontId="37" fillId="0" borderId="1" xfId="0" applyNumberFormat="1"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0"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1" fillId="0" borderId="1" xfId="0" applyFont="1" applyBorder="1" applyAlignment="1" applyProtection="1">
      <alignment horizontal="center" vertical="center" wrapText="1"/>
      <protection locked="0"/>
    </xf>
    <xf numFmtId="0" fontId="41" fillId="0" borderId="5" xfId="0" applyFont="1" applyBorder="1" applyAlignment="1" applyProtection="1">
      <alignment horizontal="center" vertical="center" wrapText="1"/>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8" fillId="0" borderId="3" xfId="0" quotePrefix="1" applyFont="1" applyBorder="1" applyAlignment="1" applyProtection="1">
      <alignment horizontal="center" vertical="center" wrapText="1"/>
      <protection locked="0"/>
    </xf>
    <xf numFmtId="0" fontId="28" fillId="0" borderId="2" xfId="0" quotePrefix="1" applyFont="1" applyBorder="1" applyAlignment="1" applyProtection="1">
      <alignment horizontal="center" vertical="center" wrapText="1"/>
      <protection locked="0"/>
    </xf>
    <xf numFmtId="0" fontId="28"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29" fillId="0" borderId="1" xfId="0" applyFont="1" applyBorder="1" applyAlignment="1" applyProtection="1">
      <alignment horizontal="center" vertical="center" wrapText="1"/>
      <protection locked="0"/>
    </xf>
    <xf numFmtId="0" fontId="29" fillId="3" borderId="1" xfId="0" quotePrefix="1" applyFont="1" applyFill="1" applyBorder="1" applyAlignment="1" applyProtection="1">
      <alignment horizontal="center" vertical="center" wrapText="1"/>
      <protection locked="0"/>
    </xf>
    <xf numFmtId="0" fontId="42" fillId="3" borderId="5" xfId="0" applyFont="1" applyFill="1" applyBorder="1" applyAlignment="1" applyProtection="1">
      <alignment horizontal="left" vertical="center" wrapText="1"/>
      <protection locked="0"/>
    </xf>
    <xf numFmtId="0" fontId="42" fillId="0" borderId="4" xfId="0" applyFont="1" applyFill="1" applyBorder="1" applyAlignment="1" applyProtection="1">
      <alignment horizontal="center" vertical="center" wrapText="1"/>
      <protection locked="0"/>
    </xf>
    <xf numFmtId="0" fontId="38" fillId="0" borderId="1" xfId="0" applyNumberFormat="1" applyFont="1" applyFill="1" applyBorder="1" applyAlignment="1" applyProtection="1">
      <alignment horizontal="right" vertical="center"/>
      <protection locked="0"/>
    </xf>
    <xf numFmtId="0" fontId="38" fillId="0" borderId="1" xfId="0" applyNumberFormat="1" applyFont="1" applyFill="1" applyBorder="1" applyAlignment="1" applyProtection="1">
      <alignment horizontal="center" vertical="center"/>
      <protection locked="0"/>
    </xf>
    <xf numFmtId="0" fontId="27" fillId="0" borderId="1" xfId="0" applyFont="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5" xfId="0" applyFont="1" applyFill="1" applyBorder="1" applyAlignment="1" applyProtection="1">
      <alignment horizontal="left" vertical="center"/>
      <protection locked="0"/>
    </xf>
    <xf numFmtId="0" fontId="43" fillId="0" borderId="4" xfId="0" applyFont="1" applyFill="1" applyBorder="1" applyAlignment="1" applyProtection="1">
      <alignment horizontal="center" vertical="center" wrapText="1"/>
      <protection locked="0"/>
    </xf>
    <xf numFmtId="0" fontId="44" fillId="0" borderId="1" xfId="0" applyNumberFormat="1" applyFont="1" applyFill="1" applyBorder="1" applyAlignment="1" applyProtection="1">
      <alignment horizontal="right" vertical="center"/>
      <protection locked="0"/>
    </xf>
    <xf numFmtId="0" fontId="38" fillId="0" borderId="2" xfId="0" applyNumberFormat="1" applyFont="1" applyFill="1" applyBorder="1" applyAlignment="1" applyProtection="1">
      <alignment horizontal="center" vertical="center"/>
      <protection locked="0"/>
    </xf>
    <xf numFmtId="0" fontId="30" fillId="0" borderId="1" xfId="0" applyFont="1" applyBorder="1" applyAlignment="1" applyProtection="1">
      <alignment horizontal="center" vertical="center" wrapText="1"/>
      <protection locked="0"/>
    </xf>
    <xf numFmtId="0" fontId="43" fillId="3"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0"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29" fillId="0" borderId="1" xfId="0" applyFont="1" applyBorder="1" applyAlignment="1" applyProtection="1">
      <alignment horizontal="center" vertical="center" wrapText="1"/>
    </xf>
    <xf numFmtId="0" fontId="35" fillId="0" borderId="1" xfId="0" applyFont="1" applyBorder="1" applyAlignment="1" applyProtection="1">
      <alignment horizontal="center" vertical="center" wrapText="1"/>
      <protection locked="0"/>
    </xf>
    <xf numFmtId="0" fontId="0" fillId="0" borderId="0" xfId="0" applyAlignment="1" applyProtection="1">
      <alignment horizontal="center" vertical="top"/>
      <protection locked="0"/>
    </xf>
    <xf numFmtId="0" fontId="10" fillId="0" borderId="1" xfId="0" applyFont="1" applyBorder="1" applyAlignment="1" applyProtection="1">
      <alignment horizontal="center" vertical="center" wrapText="1"/>
      <protection locked="0"/>
    </xf>
    <xf numFmtId="0" fontId="42" fillId="3" borderId="5" xfId="0" applyFont="1" applyFill="1" applyBorder="1" applyAlignment="1" applyProtection="1">
      <alignment vertical="center" wrapText="1"/>
      <protection locked="0"/>
    </xf>
    <xf numFmtId="0" fontId="42" fillId="3" borderId="4" xfId="0" applyFont="1" applyFill="1" applyBorder="1" applyAlignment="1" applyProtection="1">
      <alignment vertical="center" wrapText="1"/>
      <protection locked="0"/>
    </xf>
    <xf numFmtId="0" fontId="47" fillId="0" borderId="1" xfId="0" applyNumberFormat="1" applyFont="1" applyFill="1" applyBorder="1" applyAlignment="1" applyProtection="1">
      <alignment horizontal="right" vertical="center" wrapText="1"/>
      <protection locked="0"/>
    </xf>
    <xf numFmtId="0" fontId="6" fillId="0" borderId="1" xfId="0" quotePrefix="1" applyFont="1" applyFill="1" applyBorder="1" applyAlignment="1" applyProtection="1">
      <alignment horizontal="center" vertical="center" wrapText="1"/>
      <protection locked="0"/>
    </xf>
    <xf numFmtId="165" fontId="37" fillId="0" borderId="1" xfId="0" applyNumberFormat="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42" fillId="3" borderId="5" xfId="0" applyFont="1" applyFill="1" applyBorder="1" applyAlignment="1" applyProtection="1">
      <alignment horizontal="left" vertical="center" wrapText="1"/>
      <protection locked="0"/>
    </xf>
    <xf numFmtId="0" fontId="42" fillId="3" borderId="4" xfId="0" applyFont="1" applyFill="1" applyBorder="1" applyAlignment="1" applyProtection="1">
      <alignment horizontal="left"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28" fillId="0" borderId="5" xfId="0" quotePrefix="1" applyFont="1" applyBorder="1" applyAlignment="1" applyProtection="1">
      <alignment horizontal="center" vertical="center" wrapText="1"/>
      <protection locked="0"/>
    </xf>
    <xf numFmtId="0" fontId="28" fillId="0" borderId="2" xfId="0" quotePrefix="1" applyFont="1" applyBorder="1" applyAlignment="1" applyProtection="1">
      <alignment horizontal="center" vertical="center" wrapText="1"/>
      <protection locked="0"/>
    </xf>
    <xf numFmtId="0" fontId="43" fillId="3" borderId="5" xfId="0" applyFont="1" applyFill="1" applyBorder="1" applyAlignment="1" applyProtection="1">
      <alignment horizontal="left" vertical="center" wrapText="1"/>
      <protection locked="0"/>
    </xf>
    <xf numFmtId="0" fontId="43" fillId="3" borderId="4"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35" fillId="0" borderId="5" xfId="0" quotePrefix="1" applyNumberFormat="1" applyFont="1" applyBorder="1" applyAlignment="1" applyProtection="1">
      <alignment horizontal="center" vertical="center" wrapText="1"/>
      <protection locked="0"/>
    </xf>
    <xf numFmtId="14" fontId="35" fillId="0" borderId="2" xfId="0" quotePrefix="1" applyNumberFormat="1" applyFont="1" applyBorder="1" applyAlignment="1" applyProtection="1">
      <alignment horizontal="center" vertical="center" wrapText="1"/>
      <protection locked="0"/>
    </xf>
    <xf numFmtId="0" fontId="35" fillId="0" borderId="5" xfId="0" applyFont="1" applyBorder="1" applyAlignment="1" applyProtection="1">
      <alignment horizontal="center" vertical="center" wrapText="1"/>
      <protection locked="0"/>
    </xf>
    <xf numFmtId="0" fontId="41" fillId="0" borderId="4" xfId="0" applyFont="1" applyBorder="1" applyAlignment="1" applyProtection="1">
      <alignment horizontal="center" vertical="center" wrapText="1"/>
      <protection locked="0"/>
    </xf>
    <xf numFmtId="0" fontId="41" fillId="0" borderId="2" xfId="0" applyFont="1" applyBorder="1" applyAlignment="1" applyProtection="1">
      <alignment horizontal="center" vertical="center" wrapText="1"/>
      <protection locked="0"/>
    </xf>
    <xf numFmtId="0" fontId="45" fillId="0" borderId="0" xfId="0" applyFont="1" applyAlignment="1" applyProtection="1">
      <alignment horizontal="center"/>
      <protection locked="0"/>
    </xf>
    <xf numFmtId="0" fontId="46" fillId="0" borderId="0" xfId="0" applyFont="1" applyAlignment="1" applyProtection="1">
      <alignment horizontal="center" vertical="center" wrapText="1"/>
      <protection locked="0"/>
    </xf>
    <xf numFmtId="0" fontId="46" fillId="0" borderId="0" xfId="0" applyFont="1" applyAlignment="1" applyProtection="1">
      <alignment horizontal="center" vertical="center"/>
      <protection locked="0"/>
    </xf>
    <xf numFmtId="0" fontId="41" fillId="0" borderId="5" xfId="0" applyFont="1" applyBorder="1" applyAlignment="1" applyProtection="1">
      <alignment horizontal="center" vertical="center" wrapText="1"/>
      <protection locked="0"/>
    </xf>
    <xf numFmtId="0" fontId="35" fillId="0" borderId="4" xfId="0" applyFont="1" applyBorder="1" applyAlignment="1" applyProtection="1">
      <alignment horizontal="center" vertical="center" wrapText="1"/>
      <protection locked="0"/>
    </xf>
    <xf numFmtId="0" fontId="35"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3"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1" fillId="0" borderId="1" xfId="0" applyFont="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6"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9"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justify" vertical="center" wrapText="1"/>
      <protection locked="0"/>
    </xf>
    <xf numFmtId="0" fontId="37" fillId="2" borderId="5" xfId="0" applyFont="1" applyFill="1" applyBorder="1" applyAlignment="1" applyProtection="1">
      <alignment horizontal="justify" vertical="center" wrapText="1"/>
      <protection locked="0"/>
    </xf>
    <xf numFmtId="0" fontId="37" fillId="2" borderId="4" xfId="0" applyFont="1" applyFill="1" applyBorder="1" applyAlignment="1" applyProtection="1">
      <alignment horizontal="justify" vertical="center" wrapText="1"/>
      <protection locked="0"/>
    </xf>
    <xf numFmtId="0" fontId="37" fillId="2"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37" fillId="2" borderId="5" xfId="0" applyFont="1" applyFill="1" applyBorder="1" applyAlignment="1" applyProtection="1">
      <alignment horizontal="left" vertical="center" wrapText="1"/>
      <protection locked="0"/>
    </xf>
    <xf numFmtId="0" fontId="37" fillId="2" borderId="4" xfId="0" applyFont="1" applyFill="1" applyBorder="1" applyAlignment="1" applyProtection="1">
      <alignment horizontal="left" vertical="center" wrapText="1"/>
      <protection locked="0"/>
    </xf>
    <xf numFmtId="0" fontId="37" fillId="2" borderId="2" xfId="0" applyFont="1" applyFill="1" applyBorder="1" applyAlignment="1" applyProtection="1">
      <alignment horizontal="left" vertical="center" wrapText="1"/>
      <protection locked="0"/>
    </xf>
    <xf numFmtId="0" fontId="10" fillId="0" borderId="0" xfId="0" applyFont="1" applyAlignment="1" applyProtection="1">
      <alignment horizontal="center"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protection locked="0"/>
    </xf>
    <xf numFmtId="0" fontId="2" fillId="0" borderId="0" xfId="0" applyFont="1" applyBorder="1" applyAlignment="1" applyProtection="1">
      <alignment horizontal="left" vertical="center" wrapText="1"/>
      <protection locked="0"/>
    </xf>
    <xf numFmtId="0" fontId="1" fillId="0" borderId="0" xfId="0" applyFont="1" applyBorder="1" applyAlignment="1" applyProtection="1">
      <alignment horizontal="left" vertical="center" wrapText="1"/>
      <protection locked="0"/>
    </xf>
    <xf numFmtId="0" fontId="1" fillId="0" borderId="0" xfId="0" applyFont="1" applyBorder="1" applyAlignment="1" applyProtection="1">
      <alignment horizontal="justify" vertical="center" wrapText="1"/>
      <protection locked="0"/>
    </xf>
    <xf numFmtId="0" fontId="37" fillId="2"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 fillId="0" borderId="0" xfId="0" applyFont="1" applyAlignment="1" applyProtection="1">
      <alignment horizontal="center" vertical="top" wrapText="1"/>
      <protection locked="0"/>
    </xf>
    <xf numFmtId="0" fontId="6" fillId="0" borderId="1" xfId="0" applyFont="1" applyFill="1" applyBorder="1" applyAlignment="1" applyProtection="1">
      <alignment horizontal="center" vertical="top" wrapText="1"/>
      <protection locked="0"/>
    </xf>
    <xf numFmtId="0" fontId="11" fillId="0" borderId="5" xfId="0" applyFont="1" applyFill="1" applyBorder="1" applyAlignment="1" applyProtection="1">
      <alignment horizontal="justify" vertical="top" wrapText="1"/>
      <protection locked="0"/>
    </xf>
    <xf numFmtId="0" fontId="11" fillId="0" borderId="4" xfId="0" applyFont="1" applyFill="1" applyBorder="1" applyAlignment="1" applyProtection="1">
      <alignment horizontal="justify" vertical="top" wrapText="1"/>
      <protection locked="0"/>
    </xf>
    <xf numFmtId="0" fontId="11" fillId="0" borderId="2" xfId="0" applyFont="1" applyFill="1" applyBorder="1" applyAlignment="1" applyProtection="1">
      <alignment horizontal="justify" vertical="top" wrapText="1"/>
      <protection locked="0"/>
    </xf>
    <xf numFmtId="0" fontId="48" fillId="0" borderId="1" xfId="0" applyFont="1" applyFill="1" applyBorder="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7" fillId="0" borderId="0" xfId="0" applyFont="1" applyAlignment="1" applyProtection="1">
      <alignment horizontal="center" vertical="top" wrapText="1"/>
      <protection locked="0"/>
    </xf>
    <xf numFmtId="0" fontId="6" fillId="0" borderId="1" xfId="0" quotePrefix="1" applyFont="1" applyFill="1" applyBorder="1" applyAlignment="1" applyProtection="1">
      <alignment horizontal="center" vertical="top" wrapText="1"/>
      <protection locked="0"/>
    </xf>
    <xf numFmtId="14" fontId="35" fillId="2" borderId="5" xfId="0" quotePrefix="1" applyNumberFormat="1" applyFont="1" applyFill="1" applyBorder="1" applyAlignment="1" applyProtection="1">
      <alignment horizontal="center" vertical="center" wrapText="1"/>
      <protection locked="0"/>
    </xf>
    <xf numFmtId="14" fontId="35" fillId="2" borderId="2" xfId="0" quotePrefix="1" applyNumberFormat="1" applyFont="1" applyFill="1" applyBorder="1" applyAlignment="1" applyProtection="1">
      <alignment horizontal="center" vertical="center" wrapText="1"/>
      <protection locked="0"/>
    </xf>
    <xf numFmtId="0" fontId="11" fillId="0" borderId="5" xfId="0" applyFont="1" applyBorder="1" applyAlignment="1" applyProtection="1">
      <alignment horizontal="left" vertical="top" wrapText="1"/>
      <protection locked="0"/>
    </xf>
    <xf numFmtId="0" fontId="11" fillId="0" borderId="4" xfId="0" applyFont="1" applyBorder="1" applyAlignment="1" applyProtection="1">
      <alignment horizontal="left" vertical="top" wrapText="1"/>
      <protection locked="0"/>
    </xf>
    <xf numFmtId="0" fontId="11" fillId="0" borderId="2" xfId="0" applyFont="1" applyBorder="1" applyAlignment="1" applyProtection="1">
      <alignment horizontal="left"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922220</xdr:colOff>
      <xdr:row>2</xdr:row>
      <xdr:rowOff>14967</xdr:rowOff>
    </xdr:from>
    <xdr:to>
      <xdr:col>2</xdr:col>
      <xdr:colOff>367736</xdr:colOff>
      <xdr:row>2</xdr:row>
      <xdr:rowOff>14967</xdr:rowOff>
    </xdr:to>
    <xdr:cxnSp macro="">
      <xdr:nvCxnSpPr>
        <xdr:cNvPr id="2" name="Straight Connector 1">
          <a:extLst/>
        </xdr:cNvPr>
        <xdr:cNvCxnSpPr/>
      </xdr:nvCxnSpPr>
      <xdr:spPr>
        <a:xfrm>
          <a:off x="1412077" y="1062717"/>
          <a:ext cx="68376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17585</xdr:colOff>
      <xdr:row>1</xdr:row>
      <xdr:rowOff>676193</xdr:rowOff>
    </xdr:from>
    <xdr:to>
      <xdr:col>12</xdr:col>
      <xdr:colOff>903242</xdr:colOff>
      <xdr:row>1</xdr:row>
      <xdr:rowOff>676194</xdr:rowOff>
    </xdr:to>
    <xdr:cxnSp macro="">
      <xdr:nvCxnSpPr>
        <xdr:cNvPr id="3" name="Straight Connector 2"/>
        <xdr:cNvCxnSpPr/>
      </xdr:nvCxnSpPr>
      <xdr:spPr>
        <a:xfrm flipV="1">
          <a:off x="9760299" y="880300"/>
          <a:ext cx="15796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tabSelected="1" topLeftCell="A5" zoomScale="70" zoomScaleNormal="70" workbookViewId="0">
      <selection activeCell="A13" sqref="A13:XFD15"/>
    </sheetView>
  </sheetViews>
  <sheetFormatPr defaultRowHeight="15.75" x14ac:dyDescent="0.25"/>
  <cols>
    <col min="1" max="1" width="7.42578125" style="5" customWidth="1"/>
    <col min="2" max="2" width="18.5703125" style="6" customWidth="1"/>
    <col min="3" max="3" width="9.140625" style="5" customWidth="1"/>
    <col min="4" max="4" width="20" style="5" customWidth="1"/>
    <col min="5" max="6" width="14" style="5" customWidth="1"/>
    <col min="7" max="7" width="13" style="5" customWidth="1"/>
    <col min="8" max="8" width="12" style="5" customWidth="1"/>
    <col min="9" max="9" width="11.5703125" style="5" customWidth="1"/>
    <col min="10" max="10" width="15.140625" style="5" customWidth="1"/>
    <col min="11" max="11" width="11" style="5" customWidth="1"/>
    <col min="12" max="12" width="10.42578125" style="5" customWidth="1"/>
    <col min="13" max="13" width="14" style="5" customWidth="1"/>
    <col min="14" max="14" width="12" style="5" customWidth="1"/>
    <col min="15" max="15" width="13.5703125" style="5" customWidth="1"/>
    <col min="16" max="16" width="14.5703125" style="5" customWidth="1"/>
    <col min="17" max="16384" width="9.140625" style="5"/>
  </cols>
  <sheetData>
    <row r="1" spans="1:16" x14ac:dyDescent="0.25">
      <c r="O1" s="7" t="s">
        <v>61</v>
      </c>
    </row>
    <row r="2" spans="1:16" s="8" customFormat="1" ht="66" customHeight="1" x14ac:dyDescent="0.25">
      <c r="A2" s="102" t="s">
        <v>173</v>
      </c>
      <c r="B2" s="102"/>
      <c r="C2" s="102"/>
      <c r="D2" s="102"/>
      <c r="H2" s="61"/>
      <c r="I2" s="61"/>
      <c r="J2" s="102" t="s">
        <v>4</v>
      </c>
      <c r="K2" s="102"/>
      <c r="L2" s="102"/>
      <c r="M2" s="102"/>
      <c r="N2" s="102"/>
      <c r="O2" s="102"/>
    </row>
    <row r="3" spans="1:16" ht="14.25" customHeight="1" x14ac:dyDescent="0.25"/>
    <row r="4" spans="1:16" ht="58.5" customHeight="1" x14ac:dyDescent="0.25">
      <c r="A4" s="103" t="s">
        <v>174</v>
      </c>
      <c r="B4" s="103"/>
      <c r="C4" s="103"/>
      <c r="D4" s="103"/>
      <c r="E4" s="103"/>
      <c r="F4" s="103"/>
      <c r="G4" s="103"/>
      <c r="H4" s="103"/>
      <c r="I4" s="103"/>
      <c r="J4" s="103"/>
      <c r="K4" s="103"/>
      <c r="L4" s="103"/>
      <c r="M4" s="103"/>
      <c r="N4" s="103"/>
      <c r="O4" s="103"/>
    </row>
    <row r="5" spans="1:16" ht="16.5" x14ac:dyDescent="0.25">
      <c r="A5" s="104"/>
      <c r="B5" s="104"/>
      <c r="C5" s="104"/>
      <c r="D5" s="104"/>
      <c r="E5" s="104"/>
      <c r="F5" s="104"/>
      <c r="G5" s="104"/>
      <c r="H5" s="104"/>
      <c r="I5" s="104"/>
      <c r="J5" s="104"/>
      <c r="K5" s="104"/>
      <c r="L5" s="104"/>
      <c r="M5" s="104"/>
      <c r="N5" s="104"/>
      <c r="O5" s="104"/>
    </row>
    <row r="6" spans="1:16" ht="6.75" customHeight="1" x14ac:dyDescent="0.25"/>
    <row r="7" spans="1:16" s="8" customFormat="1" ht="34.5" customHeight="1" x14ac:dyDescent="0.25">
      <c r="A7" s="105" t="s">
        <v>10</v>
      </c>
      <c r="B7" s="100" t="s">
        <v>62</v>
      </c>
      <c r="C7" s="100"/>
      <c r="D7" s="100" t="s">
        <v>63</v>
      </c>
      <c r="E7" s="105" t="s">
        <v>64</v>
      </c>
      <c r="F7" s="107" t="s">
        <v>65</v>
      </c>
      <c r="G7" s="108"/>
      <c r="H7" s="108"/>
      <c r="I7" s="108"/>
      <c r="J7" s="109"/>
      <c r="K7" s="112" t="s">
        <v>66</v>
      </c>
      <c r="L7" s="113"/>
      <c r="M7" s="113"/>
      <c r="N7" s="113"/>
      <c r="O7" s="114"/>
      <c r="P7" s="100" t="s">
        <v>48</v>
      </c>
    </row>
    <row r="8" spans="1:16" s="8" customFormat="1" ht="105.95" customHeight="1" x14ac:dyDescent="0.25">
      <c r="A8" s="106"/>
      <c r="B8" s="100"/>
      <c r="C8" s="100"/>
      <c r="D8" s="100"/>
      <c r="E8" s="106"/>
      <c r="F8" s="38" t="s">
        <v>67</v>
      </c>
      <c r="G8" s="38" t="s">
        <v>68</v>
      </c>
      <c r="H8" s="38" t="s">
        <v>69</v>
      </c>
      <c r="I8" s="38" t="s">
        <v>70</v>
      </c>
      <c r="J8" s="38" t="s">
        <v>71</v>
      </c>
      <c r="K8" s="63" t="s">
        <v>72</v>
      </c>
      <c r="L8" s="63" t="s">
        <v>73</v>
      </c>
      <c r="M8" s="63" t="s">
        <v>74</v>
      </c>
      <c r="N8" s="63" t="s">
        <v>75</v>
      </c>
      <c r="O8" s="63" t="s">
        <v>76</v>
      </c>
      <c r="P8" s="100"/>
    </row>
    <row r="9" spans="1:16" s="8" customFormat="1" ht="26.25" customHeight="1" x14ac:dyDescent="0.25">
      <c r="A9" s="64" t="s">
        <v>77</v>
      </c>
      <c r="B9" s="115" t="s">
        <v>78</v>
      </c>
      <c r="C9" s="116"/>
      <c r="D9" s="66" t="s">
        <v>79</v>
      </c>
      <c r="E9" s="65" t="s">
        <v>80</v>
      </c>
      <c r="F9" s="65" t="s">
        <v>81</v>
      </c>
      <c r="G9" s="65" t="s">
        <v>82</v>
      </c>
      <c r="H9" s="65" t="s">
        <v>83</v>
      </c>
      <c r="I9" s="65" t="s">
        <v>84</v>
      </c>
      <c r="J9" s="65" t="s">
        <v>85</v>
      </c>
      <c r="K9" s="67" t="s">
        <v>86</v>
      </c>
      <c r="L9" s="67" t="s">
        <v>87</v>
      </c>
      <c r="M9" s="67" t="s">
        <v>88</v>
      </c>
      <c r="N9" s="67" t="s">
        <v>89</v>
      </c>
      <c r="O9" s="67" t="s">
        <v>95</v>
      </c>
      <c r="P9" s="12"/>
    </row>
    <row r="10" spans="1:16" s="8" customFormat="1" ht="18.75" customHeight="1" x14ac:dyDescent="0.25">
      <c r="A10" s="68" t="s">
        <v>0</v>
      </c>
      <c r="B10" s="69" t="s">
        <v>90</v>
      </c>
      <c r="C10" s="70"/>
      <c r="D10" s="71"/>
      <c r="E10" s="62"/>
      <c r="F10" s="62"/>
      <c r="G10" s="62"/>
      <c r="H10" s="62"/>
      <c r="I10" s="62"/>
      <c r="J10" s="62"/>
      <c r="K10" s="72"/>
      <c r="L10" s="72"/>
      <c r="M10" s="72"/>
      <c r="N10" s="72"/>
      <c r="O10" s="72"/>
      <c r="P10" s="12"/>
    </row>
    <row r="11" spans="1:16" s="8" customFormat="1" ht="23.45" customHeight="1" x14ac:dyDescent="0.25">
      <c r="A11" s="73">
        <v>1</v>
      </c>
      <c r="B11" s="74" t="s">
        <v>166</v>
      </c>
      <c r="C11" s="75" t="s">
        <v>167</v>
      </c>
      <c r="D11" s="96">
        <v>11100000746</v>
      </c>
      <c r="E11" s="77">
        <v>93</v>
      </c>
      <c r="F11" s="77">
        <v>33</v>
      </c>
      <c r="G11" s="77">
        <v>60</v>
      </c>
      <c r="H11" s="77"/>
      <c r="I11" s="77"/>
      <c r="J11" s="34">
        <f>ROUND(F11+G11+H11-I11,1)</f>
        <v>93</v>
      </c>
      <c r="K11" s="90" t="str">
        <f>IF(AND($J11&gt;=90,$J11&lt;=100),"X",IF($J11&lt;90,"",""))</f>
        <v>X</v>
      </c>
      <c r="L11" s="90" t="str">
        <f>IF(AND($J11&gt;=75,$J11&lt;90),"X",IF($J11&lt;75,"",""))</f>
        <v/>
      </c>
      <c r="M11" s="90" t="str">
        <f>IF(AND($J11&gt;=50,$J11&lt;75),"X",IF($J11&lt;50,"",""))</f>
        <v/>
      </c>
      <c r="N11" s="90" t="str">
        <f>IF($J11&lt;50,"X","")</f>
        <v/>
      </c>
      <c r="O11" s="72"/>
      <c r="P11" s="12"/>
    </row>
    <row r="12" spans="1:16" s="16" customFormat="1" ht="23.45" customHeight="1" x14ac:dyDescent="0.25">
      <c r="A12" s="73">
        <v>2</v>
      </c>
      <c r="B12" s="74" t="s">
        <v>168</v>
      </c>
      <c r="C12" s="75" t="s">
        <v>169</v>
      </c>
      <c r="D12" s="96">
        <v>31000001254</v>
      </c>
      <c r="E12" s="77">
        <v>80</v>
      </c>
      <c r="F12" s="77">
        <v>30</v>
      </c>
      <c r="G12" s="77">
        <v>50</v>
      </c>
      <c r="H12" s="77"/>
      <c r="I12" s="77"/>
      <c r="J12" s="34">
        <f>ROUND(F12+G12+H12-I12,1)</f>
        <v>80</v>
      </c>
      <c r="K12" s="90" t="str">
        <f>IF(AND($J12&gt;=90,$J12&lt;=100),"X",IF($J12&lt;90,"",""))</f>
        <v/>
      </c>
      <c r="L12" s="90" t="str">
        <f>IF(AND($J12&gt;=75,$J12&lt;90),"X",IF($J12&lt;75,"",""))</f>
        <v>X</v>
      </c>
      <c r="M12" s="90" t="str">
        <f>IF(AND($J12&gt;=50,$J12&lt;75),"X",IF($J12&lt;50,"",""))</f>
        <v/>
      </c>
      <c r="N12" s="90" t="str">
        <f>IF($J12&lt;50,"X","")</f>
        <v/>
      </c>
      <c r="O12" s="72"/>
      <c r="P12" s="15"/>
    </row>
    <row r="13" spans="1:16" s="16" customFormat="1" ht="23.45" customHeight="1" x14ac:dyDescent="0.25">
      <c r="A13" s="73">
        <v>3</v>
      </c>
      <c r="B13" s="74"/>
      <c r="C13" s="75"/>
      <c r="D13" s="76"/>
      <c r="E13" s="77"/>
      <c r="F13" s="77"/>
      <c r="G13" s="77"/>
      <c r="H13" s="77"/>
      <c r="I13" s="77"/>
      <c r="J13" s="34">
        <f>ROUND(F13+G13+H13-I13,1)</f>
        <v>0</v>
      </c>
      <c r="K13" s="90" t="str">
        <f>IF(AND($J13&gt;=90,$J13&lt;=100),"X",IF($J13&lt;90,"",""))</f>
        <v/>
      </c>
      <c r="L13" s="90" t="str">
        <f>IF(AND($J13&gt;=75,$J13&lt;90),"X",IF($J13&lt;75,"",""))</f>
        <v/>
      </c>
      <c r="M13" s="90" t="str">
        <f>IF(AND($J13&gt;=50,$J13&lt;75),"X",IF($J13&lt;50,"",""))</f>
        <v/>
      </c>
      <c r="N13" s="90" t="str">
        <f>IF($J13&lt;50,"X","")</f>
        <v>X</v>
      </c>
      <c r="O13" s="72"/>
      <c r="P13" s="15"/>
    </row>
    <row r="14" spans="1:16" s="8" customFormat="1" ht="23.45" customHeight="1" x14ac:dyDescent="0.25">
      <c r="A14" s="73">
        <v>4</v>
      </c>
      <c r="B14" s="74"/>
      <c r="C14" s="75"/>
      <c r="D14" s="76"/>
      <c r="E14" s="77"/>
      <c r="F14" s="77"/>
      <c r="G14" s="77"/>
      <c r="H14" s="77"/>
      <c r="I14" s="77"/>
      <c r="J14" s="34">
        <f>ROUND(F14+G14+H14-I14,1)</f>
        <v>0</v>
      </c>
      <c r="K14" s="90" t="str">
        <f>IF(AND($J14&gt;=90,$J14&lt;=100),"X",IF($J14&lt;90,"",""))</f>
        <v/>
      </c>
      <c r="L14" s="90" t="str">
        <f>IF(AND($J14&gt;=75,$J14&lt;90),"X",IF($J14&lt;75,"",""))</f>
        <v/>
      </c>
      <c r="M14" s="90" t="str">
        <f>IF(AND($J14&gt;=50,$J14&lt;75),"X",IF($J14&lt;50,"",""))</f>
        <v/>
      </c>
      <c r="N14" s="90" t="str">
        <f>IF($J14&lt;50,"X","")</f>
        <v>X</v>
      </c>
      <c r="O14" s="72"/>
      <c r="P14" s="12"/>
    </row>
    <row r="15" spans="1:16" s="18" customFormat="1" ht="23.45" customHeight="1" x14ac:dyDescent="0.25">
      <c r="A15" s="73">
        <v>5</v>
      </c>
      <c r="B15" s="74"/>
      <c r="C15" s="75"/>
      <c r="D15" s="76"/>
      <c r="E15" s="77"/>
      <c r="F15" s="77"/>
      <c r="G15" s="77"/>
      <c r="H15" s="77"/>
      <c r="I15" s="77"/>
      <c r="J15" s="34">
        <f>ROUND(F15+G15+H15-I15,1)</f>
        <v>0</v>
      </c>
      <c r="K15" s="90" t="str">
        <f>IF(AND($J15&gt;=90,$J15&lt;=100),"X",IF($J15&lt;90,"",""))</f>
        <v/>
      </c>
      <c r="L15" s="90" t="str">
        <f>IF(AND($J15&gt;=75,$J15&lt;90),"X",IF($J15&lt;75,"",""))</f>
        <v/>
      </c>
      <c r="M15" s="90" t="str">
        <f>IF(AND($J15&gt;=50,$J15&lt;75),"X",IF($J15&lt;50,"",""))</f>
        <v/>
      </c>
      <c r="N15" s="90" t="str">
        <f>IF($J15&lt;50,"X","")</f>
        <v>X</v>
      </c>
      <c r="O15" s="78"/>
      <c r="P15" s="17"/>
    </row>
    <row r="16" spans="1:16" s="18" customFormat="1" ht="23.45" customHeight="1" x14ac:dyDescent="0.25">
      <c r="A16" s="79" t="s">
        <v>1</v>
      </c>
      <c r="B16" s="80" t="s">
        <v>91</v>
      </c>
      <c r="C16" s="81"/>
      <c r="D16" s="82"/>
      <c r="E16" s="83"/>
      <c r="F16" s="83"/>
      <c r="G16" s="83"/>
      <c r="H16" s="83"/>
      <c r="I16" s="83"/>
      <c r="J16" s="77"/>
      <c r="K16" s="72" t="str">
        <f t="shared" ref="K16:K20" si="0">IF(AND($J16&gt;=90,$J16&lt;=100),"X",IF($J16&lt;90,"",""))</f>
        <v/>
      </c>
      <c r="L16" s="72" t="str">
        <f t="shared" ref="L16:L20" si="1">IF(AND($J16&gt;=75,$J16&lt;90),"X",IF($J16&lt;75,"",""))</f>
        <v/>
      </c>
      <c r="M16" s="72" t="str">
        <f t="shared" ref="M16:M20" si="2">IF(AND($J16&gt;=50,$J16&lt;75),"X",IF($J16&lt;50,"",""))</f>
        <v/>
      </c>
      <c r="N16" s="72"/>
      <c r="O16" s="84"/>
      <c r="P16" s="17"/>
    </row>
    <row r="17" spans="1:16" s="18" customFormat="1" ht="23.45" customHeight="1" x14ac:dyDescent="0.25">
      <c r="A17" s="79" t="s">
        <v>92</v>
      </c>
      <c r="B17" s="85" t="s">
        <v>93</v>
      </c>
      <c r="C17" s="75"/>
      <c r="D17" s="76"/>
      <c r="E17" s="83"/>
      <c r="F17" s="83"/>
      <c r="G17" s="83"/>
      <c r="H17" s="83"/>
      <c r="I17" s="83"/>
      <c r="J17" s="77"/>
      <c r="K17" s="72" t="str">
        <f t="shared" si="0"/>
        <v/>
      </c>
      <c r="L17" s="72" t="str">
        <f t="shared" si="1"/>
        <v/>
      </c>
      <c r="M17" s="72" t="str">
        <f t="shared" si="2"/>
        <v/>
      </c>
      <c r="N17" s="72"/>
      <c r="O17" s="84"/>
      <c r="P17" s="17"/>
    </row>
    <row r="18" spans="1:16" s="18" customFormat="1" ht="23.45" customHeight="1" x14ac:dyDescent="0.25">
      <c r="A18" s="79" t="s">
        <v>92</v>
      </c>
      <c r="B18" s="117" t="s">
        <v>94</v>
      </c>
      <c r="C18" s="118"/>
      <c r="D18" s="76"/>
      <c r="E18" s="83"/>
      <c r="F18" s="83"/>
      <c r="G18" s="83"/>
      <c r="H18" s="83"/>
      <c r="I18" s="83"/>
      <c r="J18" s="77"/>
      <c r="K18" s="72" t="str">
        <f t="shared" si="0"/>
        <v/>
      </c>
      <c r="L18" s="72" t="str">
        <f t="shared" si="1"/>
        <v/>
      </c>
      <c r="M18" s="72" t="str">
        <f t="shared" si="2"/>
        <v/>
      </c>
      <c r="N18" s="72"/>
      <c r="O18" s="84"/>
      <c r="P18" s="17"/>
    </row>
    <row r="19" spans="1:16" s="18" customFormat="1" ht="23.45" customHeight="1" x14ac:dyDescent="0.25">
      <c r="A19" s="73"/>
      <c r="B19" s="94" t="s">
        <v>170</v>
      </c>
      <c r="C19" s="95" t="s">
        <v>171</v>
      </c>
      <c r="D19" s="96" t="s">
        <v>172</v>
      </c>
      <c r="E19" s="83">
        <v>78</v>
      </c>
      <c r="F19" s="83">
        <v>28</v>
      </c>
      <c r="G19" s="83">
        <v>50</v>
      </c>
      <c r="H19" s="83"/>
      <c r="I19" s="83"/>
      <c r="J19" s="77">
        <f t="shared" ref="J19" si="3">ROUND(F19+G19+H19-I19,1)</f>
        <v>78</v>
      </c>
      <c r="K19" s="72" t="str">
        <f t="shared" si="0"/>
        <v/>
      </c>
      <c r="L19" s="72" t="str">
        <f t="shared" si="1"/>
        <v>X</v>
      </c>
      <c r="M19" s="72" t="str">
        <f t="shared" si="2"/>
        <v/>
      </c>
      <c r="N19" s="72" t="str">
        <f t="shared" ref="N19" si="4">IF($J19&lt;50,"X","")</f>
        <v/>
      </c>
      <c r="O19" s="78"/>
      <c r="P19" s="93"/>
    </row>
    <row r="20" spans="1:16" s="18" customFormat="1" ht="23.45" customHeight="1" x14ac:dyDescent="0.25">
      <c r="A20" s="73"/>
      <c r="B20" s="110"/>
      <c r="C20" s="111"/>
      <c r="D20" s="76"/>
      <c r="E20" s="83"/>
      <c r="F20" s="83"/>
      <c r="G20" s="83"/>
      <c r="H20" s="83"/>
      <c r="I20" s="83"/>
      <c r="J20" s="77"/>
      <c r="K20" s="72" t="str">
        <f t="shared" si="0"/>
        <v/>
      </c>
      <c r="L20" s="72" t="str">
        <f t="shared" si="1"/>
        <v/>
      </c>
      <c r="M20" s="72" t="str">
        <f t="shared" si="2"/>
        <v/>
      </c>
      <c r="N20" s="72"/>
      <c r="O20" s="78"/>
      <c r="P20" s="93"/>
    </row>
    <row r="21" spans="1:16" s="10" customFormat="1" ht="26.25" customHeight="1" x14ac:dyDescent="0.25">
      <c r="B21" s="86"/>
      <c r="K21" s="101" t="s">
        <v>185</v>
      </c>
      <c r="L21" s="101"/>
      <c r="M21" s="101"/>
      <c r="N21" s="101"/>
      <c r="O21" s="101"/>
    </row>
    <row r="22" spans="1:16" s="8" customFormat="1" ht="127.5" customHeight="1" x14ac:dyDescent="0.25">
      <c r="B22" s="61"/>
      <c r="C22" s="61"/>
      <c r="K22" s="102" t="s">
        <v>184</v>
      </c>
      <c r="L22" s="102"/>
      <c r="M22" s="102"/>
      <c r="N22" s="102"/>
      <c r="O22" s="102"/>
    </row>
    <row r="23" spans="1:16" x14ac:dyDescent="0.25">
      <c r="D23" s="10"/>
      <c r="E23" s="10"/>
      <c r="F23" s="10"/>
      <c r="G23" s="10"/>
      <c r="H23" s="10"/>
      <c r="I23" s="10"/>
      <c r="J23" s="10"/>
      <c r="K23" s="10"/>
      <c r="L23" s="10"/>
      <c r="M23" s="10"/>
      <c r="N23" s="10"/>
    </row>
  </sheetData>
  <sheetProtection password="E795" sheet="1" formatCells="0" formatColumns="0" formatRows="0" insertColumns="0" insertRows="0" insertHyperlinks="0" deleteColumns="0" deleteRows="0" sort="0" autoFilter="0" pivotTables="0"/>
  <mergeCells count="16">
    <mergeCell ref="P7:P8"/>
    <mergeCell ref="K21:O21"/>
    <mergeCell ref="K22:O22"/>
    <mergeCell ref="A2:D2"/>
    <mergeCell ref="J2:O2"/>
    <mergeCell ref="A4:O4"/>
    <mergeCell ref="A5:O5"/>
    <mergeCell ref="A7:A8"/>
    <mergeCell ref="B7:C8"/>
    <mergeCell ref="D7:D8"/>
    <mergeCell ref="E7:E8"/>
    <mergeCell ref="F7:J7"/>
    <mergeCell ref="B20:C20"/>
    <mergeCell ref="K7:O7"/>
    <mergeCell ref="B9:C9"/>
    <mergeCell ref="B18:C18"/>
  </mergeCells>
  <pageMargins left="0.3" right="0.31" top="0.51" bottom="0.42" header="0.17" footer="0.17"/>
  <pageSetup paperSize="9" scale="6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33"/>
  <sheetViews>
    <sheetView view="pageBreakPreview" topLeftCell="A26" zoomScale="90" zoomScaleNormal="85" zoomScaleSheetLayoutView="90" workbookViewId="0">
      <selection activeCell="E29" sqref="E29:H29"/>
    </sheetView>
  </sheetViews>
  <sheetFormatPr defaultRowHeight="15" x14ac:dyDescent="0.25"/>
  <cols>
    <col min="1" max="1" width="5.28515625" style="43" customWidth="1"/>
    <col min="2" max="2" width="22.7109375" style="43" customWidth="1"/>
    <col min="3" max="3" width="13.28515625" style="45" customWidth="1"/>
    <col min="4" max="4" width="7.42578125" style="43" customWidth="1"/>
    <col min="5" max="5" width="7.42578125" style="60" customWidth="1"/>
    <col min="6" max="6" width="6" style="60" customWidth="1"/>
    <col min="7" max="8" width="7.42578125" style="60" customWidth="1"/>
    <col min="9" max="9" width="7.7109375" style="60" customWidth="1"/>
    <col min="10" max="10" width="7.85546875" style="60" customWidth="1"/>
    <col min="11" max="13" width="7.7109375" style="60" customWidth="1"/>
    <col min="14" max="14" width="8" style="43" customWidth="1"/>
    <col min="15" max="15" width="9.140625" style="43" customWidth="1"/>
    <col min="16" max="16" width="7.5703125" style="43" customWidth="1"/>
    <col min="17" max="16384" width="9.140625" style="43"/>
  </cols>
  <sheetData>
    <row r="1" spans="1:16" ht="66.75" customHeight="1" x14ac:dyDescent="0.25">
      <c r="A1" s="137" t="s">
        <v>165</v>
      </c>
      <c r="B1" s="137"/>
      <c r="C1" s="137"/>
      <c r="D1" s="137"/>
      <c r="E1" s="137"/>
      <c r="F1" s="41"/>
      <c r="G1" s="41"/>
      <c r="H1" s="41"/>
      <c r="I1" s="41"/>
      <c r="J1" s="41"/>
      <c r="K1" s="41"/>
      <c r="L1" s="41"/>
      <c r="M1" s="41"/>
      <c r="N1" s="42"/>
      <c r="O1" s="42"/>
      <c r="P1" s="42"/>
    </row>
    <row r="2" spans="1:16" ht="7.5" customHeight="1" x14ac:dyDescent="0.25">
      <c r="A2" s="44"/>
      <c r="B2" s="44"/>
      <c r="C2" s="41"/>
      <c r="D2" s="42"/>
      <c r="E2" s="41"/>
      <c r="F2" s="41"/>
      <c r="G2" s="41"/>
      <c r="H2" s="41"/>
      <c r="I2" s="41"/>
      <c r="J2" s="41"/>
      <c r="K2" s="41"/>
      <c r="L2" s="41"/>
      <c r="M2" s="41"/>
      <c r="N2" s="42"/>
      <c r="O2" s="42"/>
      <c r="P2" s="42"/>
    </row>
    <row r="3" spans="1:16" ht="21.75" customHeight="1" x14ac:dyDescent="0.3">
      <c r="A3" s="138" t="s">
        <v>98</v>
      </c>
      <c r="B3" s="138"/>
      <c r="C3" s="138"/>
      <c r="D3" s="138"/>
      <c r="E3" s="138"/>
      <c r="F3" s="138"/>
      <c r="G3" s="138"/>
      <c r="H3" s="138"/>
      <c r="I3" s="138"/>
      <c r="J3" s="138"/>
      <c r="K3" s="138"/>
      <c r="L3" s="138"/>
      <c r="M3" s="138"/>
      <c r="N3" s="138"/>
      <c r="O3" s="138"/>
      <c r="P3" s="138"/>
    </row>
    <row r="4" spans="1:16" ht="7.5" customHeight="1" x14ac:dyDescent="0.3">
      <c r="A4" s="139"/>
      <c r="B4" s="139"/>
      <c r="C4" s="139"/>
      <c r="D4" s="139"/>
      <c r="E4" s="139"/>
      <c r="F4" s="139"/>
      <c r="G4" s="139"/>
      <c r="H4" s="139"/>
      <c r="I4" s="139"/>
      <c r="J4" s="139"/>
      <c r="K4" s="139"/>
      <c r="L4" s="139"/>
      <c r="M4" s="139"/>
      <c r="N4" s="139"/>
      <c r="O4" s="139"/>
      <c r="P4" s="139"/>
    </row>
    <row r="5" spans="1:16" s="45" customFormat="1" ht="21.75" customHeight="1" x14ac:dyDescent="0.25">
      <c r="A5" s="140" t="s">
        <v>10</v>
      </c>
      <c r="B5" s="140" t="s">
        <v>27</v>
      </c>
      <c r="C5" s="143" t="s">
        <v>105</v>
      </c>
      <c r="D5" s="146" t="s">
        <v>106</v>
      </c>
      <c r="E5" s="147"/>
      <c r="F5" s="147"/>
      <c r="G5" s="147"/>
      <c r="H5" s="147"/>
      <c r="I5" s="147"/>
      <c r="J5" s="147"/>
      <c r="K5" s="147"/>
      <c r="L5" s="147"/>
      <c r="M5" s="147"/>
      <c r="N5" s="148"/>
      <c r="O5" s="151" t="s">
        <v>28</v>
      </c>
      <c r="P5" s="154" t="s">
        <v>29</v>
      </c>
    </row>
    <row r="6" spans="1:16" s="45" customFormat="1" ht="36.75" customHeight="1" x14ac:dyDescent="0.25">
      <c r="A6" s="141"/>
      <c r="B6" s="141"/>
      <c r="C6" s="144"/>
      <c r="D6" s="149" t="s">
        <v>96</v>
      </c>
      <c r="E6" s="149"/>
      <c r="F6" s="149"/>
      <c r="G6" s="149"/>
      <c r="H6" s="149"/>
      <c r="I6" s="146" t="s">
        <v>97</v>
      </c>
      <c r="J6" s="147"/>
      <c r="K6" s="147"/>
      <c r="L6" s="147"/>
      <c r="M6" s="147"/>
      <c r="N6" s="150" t="s">
        <v>49</v>
      </c>
      <c r="O6" s="152"/>
      <c r="P6" s="155"/>
    </row>
    <row r="7" spans="1:16" s="45" customFormat="1" ht="51.95" customHeight="1" x14ac:dyDescent="0.25">
      <c r="A7" s="142"/>
      <c r="B7" s="142"/>
      <c r="C7" s="145"/>
      <c r="D7" s="46" t="s">
        <v>99</v>
      </c>
      <c r="E7" s="46" t="s">
        <v>100</v>
      </c>
      <c r="F7" s="46" t="s">
        <v>101</v>
      </c>
      <c r="G7" s="46" t="s">
        <v>103</v>
      </c>
      <c r="H7" s="46" t="s">
        <v>200</v>
      </c>
      <c r="I7" s="46" t="s">
        <v>50</v>
      </c>
      <c r="J7" s="46" t="s">
        <v>51</v>
      </c>
      <c r="K7" s="46" t="s">
        <v>52</v>
      </c>
      <c r="L7" s="46" t="s">
        <v>102</v>
      </c>
      <c r="M7" s="46" t="s">
        <v>103</v>
      </c>
      <c r="N7" s="150"/>
      <c r="O7" s="153"/>
      <c r="P7" s="156"/>
    </row>
    <row r="8" spans="1:16" s="51" customFormat="1" ht="15.95" customHeight="1" x14ac:dyDescent="0.25">
      <c r="A8" s="47" t="s">
        <v>30</v>
      </c>
      <c r="B8" s="48" t="s">
        <v>160</v>
      </c>
      <c r="C8" s="49">
        <v>0.9</v>
      </c>
      <c r="D8" s="50">
        <v>0.02</v>
      </c>
      <c r="E8" s="50"/>
      <c r="F8" s="50">
        <v>0.01</v>
      </c>
      <c r="G8" s="50">
        <v>0.01</v>
      </c>
      <c r="H8" s="50">
        <v>0.01</v>
      </c>
      <c r="I8" s="50">
        <v>0.02</v>
      </c>
      <c r="J8" s="50">
        <v>0.01</v>
      </c>
      <c r="K8" s="50">
        <v>0.02</v>
      </c>
      <c r="L8" s="50"/>
      <c r="M8" s="50"/>
      <c r="N8" s="87">
        <f>IF(SUM(D8:H8)&gt;5%,5%,SUM(D8:H8))+IF(SUM(I8:M8)&gt;5%,5%,SUM(I8:M8))</f>
        <v>0.1</v>
      </c>
      <c r="O8" s="88">
        <f t="shared" ref="O8:O17" si="0">C8+N8</f>
        <v>1</v>
      </c>
      <c r="P8" s="89">
        <f>IF(95%&lt;=O8,60,IF(AND(90%&lt;=O8,O8&lt;95%),50,IF(AND(80%&lt;=O8,O8&lt;90%),40,IF(AND(75%&lt;=O8,O8&lt;80%),30,IF(AND(70%&lt;=O8,O8&lt;75%),20,IF(O8&lt;70%,0,""))))))</f>
        <v>60</v>
      </c>
    </row>
    <row r="9" spans="1:16" s="51" customFormat="1" ht="15.95" customHeight="1" x14ac:dyDescent="0.25">
      <c r="A9" s="47" t="s">
        <v>31</v>
      </c>
      <c r="B9" s="52" t="s">
        <v>161</v>
      </c>
      <c r="C9" s="49">
        <v>0.9</v>
      </c>
      <c r="D9" s="50">
        <v>0.02</v>
      </c>
      <c r="E9" s="50"/>
      <c r="F9" s="50"/>
      <c r="G9" s="50"/>
      <c r="H9" s="50"/>
      <c r="I9" s="50"/>
      <c r="J9" s="50">
        <v>0.01</v>
      </c>
      <c r="K9" s="50"/>
      <c r="L9" s="50"/>
      <c r="M9" s="50"/>
      <c r="N9" s="87">
        <f t="shared" ref="N9:N17" si="1">IF(SUM(D9:H9)&gt;5%,5%,SUM(D9:H9))+IF(SUM(I9:M9)&gt;5%,5%,SUM(I9:M9))</f>
        <v>0.03</v>
      </c>
      <c r="O9" s="88">
        <f t="shared" si="0"/>
        <v>0.93</v>
      </c>
      <c r="P9" s="89">
        <f t="shared" ref="P9:P17" si="2">IF(95%&lt;=O9,60,IF(AND(90%&lt;=O9,O9&lt;95%),50,IF(AND(80%&lt;=O9,O9&lt;90%),40,IF(AND(75%&lt;=O9,O9&lt;80%),30,IF(AND(70%&lt;=O9,O9&lt;75%),20,IF(O9&lt;70%,0,""))))))</f>
        <v>50</v>
      </c>
    </row>
    <row r="10" spans="1:16" s="51" customFormat="1" ht="15.95" customHeight="1" x14ac:dyDescent="0.25">
      <c r="A10" s="47" t="s">
        <v>32</v>
      </c>
      <c r="B10" s="53" t="s">
        <v>159</v>
      </c>
      <c r="C10" s="49">
        <v>0.9</v>
      </c>
      <c r="D10" s="50"/>
      <c r="E10" s="50">
        <v>0.02</v>
      </c>
      <c r="F10" s="50"/>
      <c r="G10" s="50"/>
      <c r="H10" s="50"/>
      <c r="I10" s="50">
        <v>0.02</v>
      </c>
      <c r="J10" s="50"/>
      <c r="K10" s="50"/>
      <c r="L10" s="50"/>
      <c r="M10" s="50"/>
      <c r="N10" s="87">
        <f t="shared" si="1"/>
        <v>0.04</v>
      </c>
      <c r="O10" s="88">
        <f t="shared" si="0"/>
        <v>0.94000000000000006</v>
      </c>
      <c r="P10" s="89">
        <f t="shared" si="2"/>
        <v>50</v>
      </c>
    </row>
    <row r="11" spans="1:16" s="51" customFormat="1" ht="15.95" customHeight="1" x14ac:dyDescent="0.25">
      <c r="A11" s="47" t="s">
        <v>33</v>
      </c>
      <c r="B11" s="48"/>
      <c r="C11" s="49">
        <v>0.9</v>
      </c>
      <c r="D11" s="50"/>
      <c r="E11" s="50"/>
      <c r="F11" s="50"/>
      <c r="G11" s="50"/>
      <c r="H11" s="50"/>
      <c r="I11" s="50"/>
      <c r="J11" s="50"/>
      <c r="K11" s="50"/>
      <c r="L11" s="50"/>
      <c r="M11" s="50"/>
      <c r="N11" s="87">
        <f t="shared" si="1"/>
        <v>0</v>
      </c>
      <c r="O11" s="88">
        <f t="shared" si="0"/>
        <v>0.9</v>
      </c>
      <c r="P11" s="89">
        <f t="shared" si="2"/>
        <v>50</v>
      </c>
    </row>
    <row r="12" spans="1:16" s="51" customFormat="1" ht="15.95" customHeight="1" x14ac:dyDescent="0.25">
      <c r="A12" s="47" t="s">
        <v>34</v>
      </c>
      <c r="B12" s="54"/>
      <c r="C12" s="49">
        <v>0.9</v>
      </c>
      <c r="D12" s="50"/>
      <c r="E12" s="50"/>
      <c r="F12" s="50"/>
      <c r="G12" s="50"/>
      <c r="H12" s="50"/>
      <c r="I12" s="50"/>
      <c r="J12" s="50"/>
      <c r="K12" s="50"/>
      <c r="L12" s="50"/>
      <c r="M12" s="50"/>
      <c r="N12" s="87">
        <f t="shared" si="1"/>
        <v>0</v>
      </c>
      <c r="O12" s="88">
        <f t="shared" si="0"/>
        <v>0.9</v>
      </c>
      <c r="P12" s="89">
        <f t="shared" si="2"/>
        <v>50</v>
      </c>
    </row>
    <row r="13" spans="1:16" s="51" customFormat="1" ht="15.95" customHeight="1" x14ac:dyDescent="0.25">
      <c r="A13" s="47" t="s">
        <v>35</v>
      </c>
      <c r="B13" s="55"/>
      <c r="C13" s="49">
        <v>0.9</v>
      </c>
      <c r="D13" s="50"/>
      <c r="E13" s="50"/>
      <c r="F13" s="50"/>
      <c r="G13" s="50"/>
      <c r="H13" s="50"/>
      <c r="I13" s="50"/>
      <c r="J13" s="50"/>
      <c r="K13" s="50"/>
      <c r="L13" s="50"/>
      <c r="M13" s="50"/>
      <c r="N13" s="87">
        <f t="shared" si="1"/>
        <v>0</v>
      </c>
      <c r="O13" s="88">
        <f t="shared" si="0"/>
        <v>0.9</v>
      </c>
      <c r="P13" s="89">
        <f t="shared" si="2"/>
        <v>50</v>
      </c>
    </row>
    <row r="14" spans="1:16" s="51" customFormat="1" ht="15.95" customHeight="1" x14ac:dyDescent="0.25">
      <c r="A14" s="47" t="s">
        <v>36</v>
      </c>
      <c r="B14" s="55"/>
      <c r="C14" s="49">
        <v>0.9</v>
      </c>
      <c r="D14" s="50"/>
      <c r="E14" s="50"/>
      <c r="F14" s="50"/>
      <c r="G14" s="50"/>
      <c r="H14" s="50"/>
      <c r="I14" s="50"/>
      <c r="J14" s="50"/>
      <c r="K14" s="50"/>
      <c r="L14" s="50"/>
      <c r="M14" s="50"/>
      <c r="N14" s="87">
        <f t="shared" si="1"/>
        <v>0</v>
      </c>
      <c r="O14" s="88">
        <f t="shared" si="0"/>
        <v>0.9</v>
      </c>
      <c r="P14" s="89">
        <f t="shared" si="2"/>
        <v>50</v>
      </c>
    </row>
    <row r="15" spans="1:16" s="51" customFormat="1" ht="15.95" customHeight="1" x14ac:dyDescent="0.25">
      <c r="A15" s="47" t="s">
        <v>37</v>
      </c>
      <c r="B15" s="52"/>
      <c r="C15" s="49">
        <v>0.9</v>
      </c>
      <c r="D15" s="50"/>
      <c r="E15" s="50"/>
      <c r="F15" s="50"/>
      <c r="G15" s="50"/>
      <c r="H15" s="50"/>
      <c r="I15" s="50"/>
      <c r="J15" s="50"/>
      <c r="K15" s="50"/>
      <c r="L15" s="50"/>
      <c r="M15" s="50"/>
      <c r="N15" s="87">
        <f t="shared" si="1"/>
        <v>0</v>
      </c>
      <c r="O15" s="88">
        <f t="shared" si="0"/>
        <v>0.9</v>
      </c>
      <c r="P15" s="89">
        <f t="shared" si="2"/>
        <v>50</v>
      </c>
    </row>
    <row r="16" spans="1:16" s="51" customFormat="1" ht="15.95" customHeight="1" x14ac:dyDescent="0.25">
      <c r="A16" s="47" t="s">
        <v>38</v>
      </c>
      <c r="B16" s="52"/>
      <c r="C16" s="49">
        <v>0.9</v>
      </c>
      <c r="D16" s="50"/>
      <c r="E16" s="50"/>
      <c r="F16" s="50"/>
      <c r="G16" s="50"/>
      <c r="H16" s="50"/>
      <c r="I16" s="50"/>
      <c r="J16" s="50"/>
      <c r="K16" s="50"/>
      <c r="L16" s="50"/>
      <c r="M16" s="50"/>
      <c r="N16" s="87">
        <f t="shared" si="1"/>
        <v>0</v>
      </c>
      <c r="O16" s="88">
        <f t="shared" si="0"/>
        <v>0.9</v>
      </c>
      <c r="P16" s="89">
        <f t="shared" si="2"/>
        <v>50</v>
      </c>
    </row>
    <row r="17" spans="1:16" s="51" customFormat="1" ht="15.95" customHeight="1" x14ac:dyDescent="0.25">
      <c r="A17" s="47" t="s">
        <v>39</v>
      </c>
      <c r="B17" s="55"/>
      <c r="C17" s="49">
        <v>0.9</v>
      </c>
      <c r="D17" s="50"/>
      <c r="E17" s="50"/>
      <c r="F17" s="50"/>
      <c r="G17" s="50"/>
      <c r="H17" s="50"/>
      <c r="I17" s="50"/>
      <c r="J17" s="50"/>
      <c r="K17" s="50"/>
      <c r="L17" s="50"/>
      <c r="M17" s="50"/>
      <c r="N17" s="87">
        <f t="shared" si="1"/>
        <v>0</v>
      </c>
      <c r="O17" s="88">
        <f t="shared" si="0"/>
        <v>0.9</v>
      </c>
      <c r="P17" s="89">
        <f t="shared" si="2"/>
        <v>50</v>
      </c>
    </row>
    <row r="18" spans="1:16" ht="30" customHeight="1" x14ac:dyDescent="0.25">
      <c r="A18" s="133" t="s">
        <v>104</v>
      </c>
      <c r="B18" s="133"/>
      <c r="C18" s="133"/>
      <c r="D18" s="133"/>
      <c r="E18" s="133"/>
      <c r="F18" s="133"/>
      <c r="G18" s="133"/>
      <c r="H18" s="133"/>
      <c r="I18" s="133"/>
      <c r="J18" s="133"/>
      <c r="K18" s="133"/>
      <c r="L18" s="133"/>
      <c r="M18" s="133"/>
      <c r="N18" s="133"/>
      <c r="O18" s="133"/>
      <c r="P18" s="133"/>
    </row>
    <row r="20" spans="1:16" ht="18.75" x14ac:dyDescent="0.3">
      <c r="A20" s="134" t="s">
        <v>40</v>
      </c>
      <c r="B20" s="134"/>
      <c r="C20" s="134"/>
      <c r="D20" s="134"/>
      <c r="E20" s="134"/>
      <c r="F20" s="134"/>
      <c r="G20" s="134"/>
      <c r="H20" s="134"/>
      <c r="I20" s="134"/>
      <c r="J20" s="134"/>
      <c r="K20" s="134"/>
      <c r="L20" s="134"/>
      <c r="M20" s="134"/>
      <c r="N20" s="134"/>
      <c r="O20" s="134"/>
      <c r="P20" s="134"/>
    </row>
    <row r="21" spans="1:16" ht="6.75" customHeight="1" x14ac:dyDescent="0.25"/>
    <row r="22" spans="1:16" ht="114" x14ac:dyDescent="0.25">
      <c r="A22" s="1" t="s">
        <v>41</v>
      </c>
      <c r="B22" s="135" t="s">
        <v>42</v>
      </c>
      <c r="C22" s="135"/>
      <c r="D22" s="135"/>
      <c r="E22" s="136" t="s">
        <v>43</v>
      </c>
      <c r="F22" s="136"/>
      <c r="G22" s="136" t="s">
        <v>44</v>
      </c>
      <c r="H22" s="136"/>
      <c r="I22" s="56" t="s">
        <v>45</v>
      </c>
      <c r="J22" s="56" t="s">
        <v>46</v>
      </c>
      <c r="K22" s="57" t="s">
        <v>47</v>
      </c>
      <c r="L22" s="129" t="s">
        <v>48</v>
      </c>
      <c r="M22" s="124"/>
      <c r="N22" s="124"/>
      <c r="O22" s="124"/>
      <c r="P22" s="125"/>
    </row>
    <row r="23" spans="1:16" ht="90" x14ac:dyDescent="0.25">
      <c r="A23" s="3">
        <v>1</v>
      </c>
      <c r="B23" s="120" t="s">
        <v>191</v>
      </c>
      <c r="C23" s="120"/>
      <c r="D23" s="120"/>
      <c r="E23" s="121">
        <v>43473</v>
      </c>
      <c r="F23" s="122"/>
      <c r="G23" s="121">
        <v>43747</v>
      </c>
      <c r="H23" s="122"/>
      <c r="I23" s="91" t="s">
        <v>156</v>
      </c>
      <c r="J23" s="58"/>
      <c r="K23" s="59">
        <v>0.02</v>
      </c>
      <c r="L23" s="129"/>
      <c r="M23" s="124"/>
      <c r="N23" s="124"/>
      <c r="O23" s="124"/>
      <c r="P23" s="125"/>
    </row>
    <row r="24" spans="1:16" ht="60" x14ac:dyDescent="0.25">
      <c r="A24" s="3">
        <v>2</v>
      </c>
      <c r="B24" s="120" t="s">
        <v>192</v>
      </c>
      <c r="C24" s="120"/>
      <c r="D24" s="120"/>
      <c r="E24" s="121" t="s">
        <v>158</v>
      </c>
      <c r="F24" s="122"/>
      <c r="G24" s="121" t="s">
        <v>157</v>
      </c>
      <c r="H24" s="122"/>
      <c r="I24" s="91" t="s">
        <v>159</v>
      </c>
      <c r="J24" s="58"/>
      <c r="K24" s="59">
        <v>0.02</v>
      </c>
      <c r="L24" s="129"/>
      <c r="M24" s="124"/>
      <c r="N24" s="124"/>
      <c r="O24" s="124"/>
      <c r="P24" s="125"/>
    </row>
    <row r="25" spans="1:16" ht="45" x14ac:dyDescent="0.25">
      <c r="A25" s="3">
        <v>3</v>
      </c>
      <c r="B25" s="119" t="s">
        <v>193</v>
      </c>
      <c r="C25" s="120"/>
      <c r="D25" s="120"/>
      <c r="E25" s="121"/>
      <c r="F25" s="122"/>
      <c r="G25" s="121"/>
      <c r="H25" s="122"/>
      <c r="I25" s="91" t="s">
        <v>160</v>
      </c>
      <c r="J25" s="58"/>
      <c r="K25" s="59">
        <v>0.01</v>
      </c>
      <c r="L25" s="123" t="s">
        <v>202</v>
      </c>
      <c r="M25" s="130"/>
      <c r="N25" s="130"/>
      <c r="O25" s="130"/>
      <c r="P25" s="131"/>
    </row>
    <row r="26" spans="1:16" ht="45" x14ac:dyDescent="0.25">
      <c r="A26" s="3">
        <v>4</v>
      </c>
      <c r="B26" s="119" t="s">
        <v>194</v>
      </c>
      <c r="C26" s="120"/>
      <c r="D26" s="120"/>
      <c r="E26" s="121"/>
      <c r="F26" s="122"/>
      <c r="G26" s="121"/>
      <c r="H26" s="122"/>
      <c r="I26" s="91" t="s">
        <v>160</v>
      </c>
      <c r="J26" s="58"/>
      <c r="K26" s="59">
        <v>0.01</v>
      </c>
      <c r="L26" s="129"/>
      <c r="M26" s="124"/>
      <c r="N26" s="124"/>
      <c r="O26" s="124"/>
      <c r="P26" s="125"/>
    </row>
    <row r="27" spans="1:16" ht="51.75" customHeight="1" x14ac:dyDescent="0.25">
      <c r="A27" s="3">
        <v>5</v>
      </c>
      <c r="B27" s="119" t="s">
        <v>195</v>
      </c>
      <c r="C27" s="120"/>
      <c r="D27" s="120"/>
      <c r="E27" s="121">
        <v>43470</v>
      </c>
      <c r="F27" s="122"/>
      <c r="G27" s="121" t="s">
        <v>196</v>
      </c>
      <c r="H27" s="122"/>
      <c r="I27" s="91" t="s">
        <v>160</v>
      </c>
      <c r="J27" s="58"/>
      <c r="K27" s="59">
        <v>0.01</v>
      </c>
      <c r="L27" s="123" t="s">
        <v>203</v>
      </c>
      <c r="M27" s="124"/>
      <c r="N27" s="124"/>
      <c r="O27" s="124"/>
      <c r="P27" s="125"/>
    </row>
    <row r="28" spans="1:16" ht="108.75" customHeight="1" x14ac:dyDescent="0.25">
      <c r="A28" s="3">
        <v>4</v>
      </c>
      <c r="B28" s="132" t="s">
        <v>201</v>
      </c>
      <c r="C28" s="132"/>
      <c r="D28" s="132"/>
      <c r="E28" s="121">
        <v>43562</v>
      </c>
      <c r="F28" s="122"/>
      <c r="G28" s="121">
        <v>43807</v>
      </c>
      <c r="H28" s="122"/>
      <c r="I28" s="91" t="s">
        <v>197</v>
      </c>
      <c r="J28" s="58"/>
      <c r="K28" s="59">
        <v>0.02</v>
      </c>
      <c r="L28" s="129"/>
      <c r="M28" s="124"/>
      <c r="N28" s="124"/>
      <c r="O28" s="124"/>
      <c r="P28" s="125"/>
    </row>
    <row r="29" spans="1:16" ht="77.25" customHeight="1" x14ac:dyDescent="0.25">
      <c r="A29" s="3">
        <v>5</v>
      </c>
      <c r="B29" s="132" t="s">
        <v>198</v>
      </c>
      <c r="C29" s="132"/>
      <c r="D29" s="132"/>
      <c r="E29" s="192"/>
      <c r="F29" s="193"/>
      <c r="G29" s="192"/>
      <c r="H29" s="193"/>
      <c r="I29" s="91" t="s">
        <v>156</v>
      </c>
      <c r="J29" s="58"/>
      <c r="K29" s="59">
        <v>0.01</v>
      </c>
      <c r="L29" s="129"/>
      <c r="M29" s="124"/>
      <c r="N29" s="124"/>
      <c r="O29" s="124"/>
      <c r="P29" s="125"/>
    </row>
    <row r="30" spans="1:16" ht="69" customHeight="1" x14ac:dyDescent="0.25">
      <c r="A30" s="3">
        <v>6</v>
      </c>
      <c r="B30" s="132" t="s">
        <v>199</v>
      </c>
      <c r="C30" s="132"/>
      <c r="D30" s="132"/>
      <c r="E30" s="121">
        <v>43562</v>
      </c>
      <c r="F30" s="122"/>
      <c r="G30" s="121" t="s">
        <v>162</v>
      </c>
      <c r="H30" s="122"/>
      <c r="I30" s="91" t="s">
        <v>160</v>
      </c>
      <c r="J30" s="58"/>
      <c r="K30" s="59">
        <v>0.02</v>
      </c>
      <c r="L30" s="129"/>
      <c r="M30" s="124"/>
      <c r="N30" s="124"/>
      <c r="O30" s="124"/>
      <c r="P30" s="125"/>
    </row>
    <row r="31" spans="1:16" ht="15.75" x14ac:dyDescent="0.25">
      <c r="F31" s="126" t="s">
        <v>163</v>
      </c>
      <c r="G31" s="126"/>
      <c r="H31" s="126"/>
      <c r="I31" s="126"/>
      <c r="J31" s="126"/>
      <c r="K31" s="126"/>
      <c r="L31" s="126"/>
      <c r="M31" s="126"/>
      <c r="N31" s="126"/>
      <c r="O31" s="126"/>
      <c r="P31" s="126"/>
    </row>
    <row r="32" spans="1:16" ht="107.25" customHeight="1" x14ac:dyDescent="0.25">
      <c r="F32" s="127" t="s">
        <v>164</v>
      </c>
      <c r="G32" s="128"/>
      <c r="H32" s="128"/>
      <c r="I32" s="128"/>
      <c r="J32" s="128"/>
      <c r="K32" s="128"/>
      <c r="L32" s="128"/>
      <c r="M32" s="128"/>
      <c r="N32" s="128"/>
      <c r="O32" s="128"/>
      <c r="P32" s="128"/>
    </row>
    <row r="33" spans="6:6" x14ac:dyDescent="0.25">
      <c r="F33" s="92"/>
    </row>
  </sheetData>
  <sheetProtection password="E795" sheet="1" formatCells="0" formatColumns="0" formatRows="0" insertColumns="0" insertRows="0" insertHyperlinks="0" deleteRows="0" sort="0" autoFilter="0" pivotTables="0"/>
  <mergeCells count="52">
    <mergeCell ref="G25:H25"/>
    <mergeCell ref="E28:F28"/>
    <mergeCell ref="G28:H28"/>
    <mergeCell ref="L28:P28"/>
    <mergeCell ref="E29:F29"/>
    <mergeCell ref="G29:H29"/>
    <mergeCell ref="L29:P29"/>
    <mergeCell ref="A1:E1"/>
    <mergeCell ref="A3:P3"/>
    <mergeCell ref="A4:P4"/>
    <mergeCell ref="A5:A7"/>
    <mergeCell ref="B5:B7"/>
    <mergeCell ref="C5:C7"/>
    <mergeCell ref="D5:N5"/>
    <mergeCell ref="D6:H6"/>
    <mergeCell ref="N6:N7"/>
    <mergeCell ref="I6:M6"/>
    <mergeCell ref="O5:O7"/>
    <mergeCell ref="P5:P7"/>
    <mergeCell ref="A18:P18"/>
    <mergeCell ref="A20:P20"/>
    <mergeCell ref="B22:D22"/>
    <mergeCell ref="B23:D23"/>
    <mergeCell ref="G22:H22"/>
    <mergeCell ref="L22:P22"/>
    <mergeCell ref="L23:P23"/>
    <mergeCell ref="G23:H23"/>
    <mergeCell ref="E22:F22"/>
    <mergeCell ref="E23:F23"/>
    <mergeCell ref="F32:P32"/>
    <mergeCell ref="B24:D24"/>
    <mergeCell ref="B25:D25"/>
    <mergeCell ref="E25:F25"/>
    <mergeCell ref="E24:F24"/>
    <mergeCell ref="L24:P24"/>
    <mergeCell ref="L25:P25"/>
    <mergeCell ref="G24:H24"/>
    <mergeCell ref="B28:D28"/>
    <mergeCell ref="B29:D29"/>
    <mergeCell ref="B30:D30"/>
    <mergeCell ref="B26:D26"/>
    <mergeCell ref="E26:F26"/>
    <mergeCell ref="G26:H26"/>
    <mergeCell ref="L26:P26"/>
    <mergeCell ref="E30:F30"/>
    <mergeCell ref="B27:D27"/>
    <mergeCell ref="E27:F27"/>
    <mergeCell ref="G27:H27"/>
    <mergeCell ref="L27:P27"/>
    <mergeCell ref="F31:P31"/>
    <mergeCell ref="G30:H30"/>
    <mergeCell ref="L30:P30"/>
  </mergeCells>
  <pageMargins left="0.45" right="0.2" top="0.25" bottom="0.25" header="0.3" footer="0.3"/>
  <pageSetup paperSize="9" scale="95" orientation="landscape" r:id="rId1"/>
  <rowBreaks count="1" manualBreakCount="1">
    <brk id="1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57"/>
  <sheetViews>
    <sheetView topLeftCell="A43" zoomScaleNormal="100" workbookViewId="0">
      <selection activeCell="J44" sqref="J44"/>
    </sheetView>
  </sheetViews>
  <sheetFormatPr defaultRowHeight="16.5" x14ac:dyDescent="0.25"/>
  <cols>
    <col min="1" max="1" width="5.42578125" style="5" bestFit="1" customWidth="1"/>
    <col min="2" max="2" width="27.140625" style="6" customWidth="1"/>
    <col min="3" max="3" width="13.5703125" style="5" customWidth="1"/>
    <col min="4" max="4" width="7.7109375" style="5" customWidth="1"/>
    <col min="5" max="5" width="10" style="5" customWidth="1"/>
    <col min="6" max="6" width="16" style="5" customWidth="1"/>
    <col min="7" max="7" width="14.140625" style="31" customWidth="1"/>
    <col min="8" max="9" width="9.140625" style="16"/>
    <col min="10" max="16384" width="9.140625" style="5"/>
  </cols>
  <sheetData>
    <row r="1" spans="1:9" x14ac:dyDescent="0.25">
      <c r="G1" s="29" t="s">
        <v>5</v>
      </c>
    </row>
    <row r="2" spans="1:9" s="8" customFormat="1" ht="48.75" customHeight="1" x14ac:dyDescent="0.25">
      <c r="A2" s="157" t="s">
        <v>3</v>
      </c>
      <c r="B2" s="157"/>
      <c r="C2" s="157"/>
      <c r="D2" s="157" t="s">
        <v>4</v>
      </c>
      <c r="E2" s="157"/>
      <c r="F2" s="157"/>
      <c r="G2" s="157"/>
      <c r="H2" s="16"/>
      <c r="I2" s="16"/>
    </row>
    <row r="3" spans="1:9" s="8" customFormat="1" ht="8.25" customHeight="1" x14ac:dyDescent="0.25">
      <c r="A3" s="102"/>
      <c r="B3" s="102"/>
      <c r="D3" s="9"/>
      <c r="E3" s="9"/>
      <c r="F3" s="9"/>
      <c r="G3" s="30"/>
      <c r="H3" s="16"/>
      <c r="I3" s="16"/>
    </row>
    <row r="4" spans="1:9" ht="47.25" customHeight="1" x14ac:dyDescent="0.25">
      <c r="A4" s="103" t="s">
        <v>141</v>
      </c>
      <c r="B4" s="103"/>
      <c r="C4" s="103"/>
      <c r="D4" s="103"/>
      <c r="E4" s="103"/>
      <c r="F4" s="103"/>
      <c r="G4" s="103"/>
    </row>
    <row r="5" spans="1:9" ht="11.25" customHeight="1" x14ac:dyDescent="0.25">
      <c r="A5" s="158"/>
      <c r="B5" s="159"/>
      <c r="C5" s="159"/>
      <c r="D5" s="159"/>
      <c r="E5" s="159"/>
      <c r="F5" s="159"/>
      <c r="G5" s="159"/>
    </row>
    <row r="6" spans="1:9" s="11" customFormat="1" ht="20.25" customHeight="1" x14ac:dyDescent="0.25">
      <c r="B6" s="160" t="s">
        <v>180</v>
      </c>
      <c r="C6" s="160"/>
      <c r="D6" s="160"/>
      <c r="E6" s="160"/>
      <c r="F6" s="160"/>
      <c r="G6" s="160"/>
      <c r="H6" s="16"/>
      <c r="I6" s="16"/>
    </row>
    <row r="7" spans="1:9" s="11" customFormat="1" ht="20.25" customHeight="1" x14ac:dyDescent="0.25">
      <c r="B7" s="160" t="s">
        <v>181</v>
      </c>
      <c r="C7" s="160"/>
      <c r="D7" s="160"/>
      <c r="E7" s="160"/>
      <c r="F7" s="160"/>
      <c r="G7" s="160"/>
      <c r="H7" s="16"/>
      <c r="I7" s="16"/>
    </row>
    <row r="8" spans="1:9" s="11" customFormat="1" ht="20.25" customHeight="1" x14ac:dyDescent="0.25">
      <c r="B8" s="160" t="s">
        <v>182</v>
      </c>
      <c r="C8" s="160"/>
      <c r="D8" s="160"/>
      <c r="E8" s="160"/>
      <c r="F8" s="160"/>
      <c r="G8" s="160"/>
      <c r="H8" s="16"/>
      <c r="I8" s="16"/>
    </row>
    <row r="9" spans="1:9" s="11" customFormat="1" ht="20.25" customHeight="1" x14ac:dyDescent="0.25">
      <c r="B9" s="160" t="s">
        <v>183</v>
      </c>
      <c r="C9" s="160"/>
      <c r="D9" s="160"/>
      <c r="E9" s="160"/>
      <c r="F9" s="160"/>
      <c r="G9" s="160"/>
      <c r="H9" s="16"/>
      <c r="I9" s="16"/>
    </row>
    <row r="10" spans="1:9" ht="8.25" customHeight="1" x14ac:dyDescent="0.25"/>
    <row r="11" spans="1:9" s="8" customFormat="1" ht="49.5" customHeight="1" x14ac:dyDescent="0.25">
      <c r="A11" s="12" t="s">
        <v>10</v>
      </c>
      <c r="B11" s="100" t="s">
        <v>11</v>
      </c>
      <c r="C11" s="100"/>
      <c r="D11" s="100"/>
      <c r="E11" s="12" t="s">
        <v>12</v>
      </c>
      <c r="F11" s="13" t="s">
        <v>13</v>
      </c>
      <c r="G11" s="1" t="s">
        <v>14</v>
      </c>
      <c r="H11" s="16"/>
      <c r="I11" s="16"/>
    </row>
    <row r="12" spans="1:9" s="2" customFormat="1" ht="91.5" customHeight="1" x14ac:dyDescent="0.25">
      <c r="A12" s="1" t="s">
        <v>0</v>
      </c>
      <c r="B12" s="161" t="s">
        <v>107</v>
      </c>
      <c r="C12" s="162"/>
      <c r="D12" s="163"/>
      <c r="E12" s="35">
        <f>E13+E17+E23+E26</f>
        <v>20</v>
      </c>
      <c r="F12" s="35">
        <f>F13+F17+F23+F26</f>
        <v>15</v>
      </c>
      <c r="G12" s="14"/>
      <c r="H12" s="16"/>
      <c r="I12" s="16"/>
    </row>
    <row r="13" spans="1:9" s="4" customFormat="1" x14ac:dyDescent="0.25">
      <c r="A13" s="3">
        <v>1</v>
      </c>
      <c r="B13" s="161" t="s">
        <v>108</v>
      </c>
      <c r="C13" s="162"/>
      <c r="D13" s="163"/>
      <c r="E13" s="35">
        <f>5-(E14+E15+E16)</f>
        <v>5</v>
      </c>
      <c r="F13" s="35">
        <f>5-(F14+F15+F16)</f>
        <v>0</v>
      </c>
      <c r="G13" s="14"/>
      <c r="H13" s="16"/>
      <c r="I13" s="16"/>
    </row>
    <row r="14" spans="1:9" s="16" customFormat="1" ht="102.75" customHeight="1" x14ac:dyDescent="0.25">
      <c r="A14" s="3" t="s">
        <v>15</v>
      </c>
      <c r="B14" s="164" t="s">
        <v>153</v>
      </c>
      <c r="C14" s="165"/>
      <c r="D14" s="166"/>
      <c r="E14" s="3"/>
      <c r="F14" s="19"/>
      <c r="G14" s="3"/>
    </row>
    <row r="15" spans="1:9" s="190" customFormat="1" ht="108" customHeight="1" x14ac:dyDescent="0.25">
      <c r="A15" s="184" t="s">
        <v>16</v>
      </c>
      <c r="B15" s="185" t="s">
        <v>109</v>
      </c>
      <c r="C15" s="186"/>
      <c r="D15" s="187"/>
      <c r="E15" s="184"/>
      <c r="F15" s="19">
        <v>5</v>
      </c>
      <c r="G15" s="188" t="s">
        <v>204</v>
      </c>
      <c r="H15" s="189"/>
      <c r="I15" s="189"/>
    </row>
    <row r="16" spans="1:9" s="18" customFormat="1" ht="71.45" customHeight="1" x14ac:dyDescent="0.25">
      <c r="A16" s="3" t="s">
        <v>17</v>
      </c>
      <c r="B16" s="164" t="s">
        <v>110</v>
      </c>
      <c r="C16" s="165"/>
      <c r="D16" s="166"/>
      <c r="E16" s="3"/>
      <c r="F16" s="19"/>
      <c r="G16" s="24"/>
      <c r="H16" s="16"/>
      <c r="I16" s="16"/>
    </row>
    <row r="17" spans="1:9" s="18" customFormat="1" ht="48" customHeight="1" x14ac:dyDescent="0.25">
      <c r="A17" s="3">
        <v>2</v>
      </c>
      <c r="B17" s="161" t="s">
        <v>111</v>
      </c>
      <c r="C17" s="162"/>
      <c r="D17" s="163"/>
      <c r="E17" s="35">
        <f>6-(E18+E19+E20+E21+E22)</f>
        <v>6</v>
      </c>
      <c r="F17" s="35">
        <f>6-(F18+F19+F20+F21+F22)</f>
        <v>6</v>
      </c>
      <c r="G17" s="19"/>
      <c r="H17" s="16"/>
      <c r="I17" s="16"/>
    </row>
    <row r="18" spans="1:9" s="18" customFormat="1" ht="43.9" customHeight="1" x14ac:dyDescent="0.25">
      <c r="A18" s="19" t="s">
        <v>18</v>
      </c>
      <c r="B18" s="164" t="s">
        <v>112</v>
      </c>
      <c r="C18" s="165"/>
      <c r="D18" s="166"/>
      <c r="E18" s="19"/>
      <c r="F18" s="19"/>
      <c r="G18" s="24"/>
      <c r="H18" s="16"/>
      <c r="I18" s="16"/>
    </row>
    <row r="19" spans="1:9" s="18" customFormat="1" ht="42" customHeight="1" x14ac:dyDescent="0.25">
      <c r="A19" s="19" t="s">
        <v>19</v>
      </c>
      <c r="B19" s="164" t="s">
        <v>113</v>
      </c>
      <c r="C19" s="165"/>
      <c r="D19" s="166"/>
      <c r="E19" s="19"/>
      <c r="F19" s="19"/>
      <c r="G19" s="32"/>
      <c r="H19" s="16"/>
      <c r="I19" s="16"/>
    </row>
    <row r="20" spans="1:9" s="18" customFormat="1" ht="54.75" customHeight="1" x14ac:dyDescent="0.25">
      <c r="A20" s="3" t="s">
        <v>20</v>
      </c>
      <c r="B20" s="164" t="s">
        <v>114</v>
      </c>
      <c r="C20" s="165"/>
      <c r="D20" s="166"/>
      <c r="E20" s="3"/>
      <c r="F20" s="19"/>
      <c r="G20" s="21"/>
      <c r="H20" s="16"/>
      <c r="I20" s="16"/>
    </row>
    <row r="21" spans="1:9" s="18" customFormat="1" ht="68.25" customHeight="1" x14ac:dyDescent="0.25">
      <c r="A21" s="3" t="s">
        <v>21</v>
      </c>
      <c r="B21" s="164" t="s">
        <v>115</v>
      </c>
      <c r="C21" s="165"/>
      <c r="D21" s="166"/>
      <c r="E21" s="3"/>
      <c r="F21" s="19"/>
      <c r="G21" s="21"/>
      <c r="H21" s="16"/>
      <c r="I21" s="16"/>
    </row>
    <row r="22" spans="1:9" s="18" customFormat="1" ht="31.35" customHeight="1" x14ac:dyDescent="0.25">
      <c r="A22" s="3" t="s">
        <v>22</v>
      </c>
      <c r="B22" s="164" t="s">
        <v>116</v>
      </c>
      <c r="C22" s="165"/>
      <c r="D22" s="166"/>
      <c r="E22" s="3"/>
      <c r="F22" s="19"/>
      <c r="G22" s="24"/>
      <c r="H22" s="16"/>
      <c r="I22" s="16"/>
    </row>
    <row r="23" spans="1:9" s="4" customFormat="1" ht="43.9" customHeight="1" x14ac:dyDescent="0.25">
      <c r="A23" s="3">
        <v>3</v>
      </c>
      <c r="B23" s="161" t="s">
        <v>117</v>
      </c>
      <c r="C23" s="162"/>
      <c r="D23" s="163"/>
      <c r="E23" s="35">
        <f>5-(E24+E25)</f>
        <v>5</v>
      </c>
      <c r="F23" s="35">
        <f>5-(F24+F25)</f>
        <v>5</v>
      </c>
      <c r="G23" s="14"/>
      <c r="H23" s="16"/>
      <c r="I23" s="16"/>
    </row>
    <row r="24" spans="1:9" s="18" customFormat="1" ht="82.7" customHeight="1" x14ac:dyDescent="0.25">
      <c r="A24" s="15" t="s">
        <v>23</v>
      </c>
      <c r="B24" s="164" t="s">
        <v>118</v>
      </c>
      <c r="C24" s="165"/>
      <c r="D24" s="166"/>
      <c r="E24" s="15"/>
      <c r="F24" s="23"/>
      <c r="G24" s="19"/>
      <c r="H24" s="16"/>
      <c r="I24" s="16"/>
    </row>
    <row r="25" spans="1:9" s="18" customFormat="1" ht="52.7" customHeight="1" x14ac:dyDescent="0.25">
      <c r="A25" s="15" t="s">
        <v>24</v>
      </c>
      <c r="B25" s="167" t="s">
        <v>119</v>
      </c>
      <c r="C25" s="168"/>
      <c r="D25" s="169"/>
      <c r="E25" s="15"/>
      <c r="F25" s="23"/>
      <c r="G25" s="24"/>
      <c r="H25" s="16"/>
      <c r="I25" s="16"/>
    </row>
    <row r="26" spans="1:9" s="18" customFormat="1" ht="132.75" customHeight="1" x14ac:dyDescent="0.25">
      <c r="A26" s="36">
        <v>4</v>
      </c>
      <c r="B26" s="161" t="s">
        <v>120</v>
      </c>
      <c r="C26" s="162"/>
      <c r="D26" s="163"/>
      <c r="E26" s="35">
        <f>4-(E27+E28+E29)</f>
        <v>4</v>
      </c>
      <c r="F26" s="35">
        <f>4-(F27+F28+F29)</f>
        <v>4</v>
      </c>
      <c r="G26" s="24"/>
      <c r="H26" s="16"/>
      <c r="I26" s="16"/>
    </row>
    <row r="27" spans="1:9" s="18" customFormat="1" ht="53.25" customHeight="1" x14ac:dyDescent="0.25">
      <c r="A27" s="15" t="s">
        <v>121</v>
      </c>
      <c r="B27" s="164" t="s">
        <v>122</v>
      </c>
      <c r="C27" s="165"/>
      <c r="D27" s="166"/>
      <c r="E27" s="15"/>
      <c r="F27" s="23"/>
      <c r="G27" s="24"/>
      <c r="H27" s="16"/>
      <c r="I27" s="16"/>
    </row>
    <row r="28" spans="1:9" s="18" customFormat="1" ht="48.75" customHeight="1" x14ac:dyDescent="0.25">
      <c r="A28" s="15" t="s">
        <v>123</v>
      </c>
      <c r="B28" s="164" t="s">
        <v>124</v>
      </c>
      <c r="C28" s="165"/>
      <c r="D28" s="166"/>
      <c r="E28" s="15"/>
      <c r="F28" s="23"/>
      <c r="G28" s="19"/>
      <c r="H28" s="16"/>
      <c r="I28" s="16"/>
    </row>
    <row r="29" spans="1:9" s="18" customFormat="1" ht="48" customHeight="1" x14ac:dyDescent="0.25">
      <c r="A29" s="15" t="s">
        <v>125</v>
      </c>
      <c r="B29" s="164" t="s">
        <v>126</v>
      </c>
      <c r="C29" s="165"/>
      <c r="D29" s="166"/>
      <c r="E29" s="15"/>
      <c r="F29" s="23"/>
      <c r="G29" s="24"/>
      <c r="H29" s="16"/>
      <c r="I29" s="16"/>
    </row>
    <row r="30" spans="1:9" s="18" customFormat="1" ht="27" customHeight="1" x14ac:dyDescent="0.25">
      <c r="A30" s="1" t="s">
        <v>1</v>
      </c>
      <c r="B30" s="170" t="s">
        <v>6</v>
      </c>
      <c r="C30" s="171"/>
      <c r="D30" s="172"/>
      <c r="E30" s="35">
        <f>E31+E33+E35+E37+E39+E42</f>
        <v>20</v>
      </c>
      <c r="F30" s="35">
        <f>F31+F33+F35+F37+F39+F42</f>
        <v>18</v>
      </c>
      <c r="G30" s="24"/>
      <c r="H30" s="16"/>
      <c r="I30" s="16"/>
    </row>
    <row r="31" spans="1:9" s="2" customFormat="1" ht="40.15" customHeight="1" x14ac:dyDescent="0.25">
      <c r="A31" s="3">
        <v>5</v>
      </c>
      <c r="B31" s="161" t="s">
        <v>127</v>
      </c>
      <c r="C31" s="162"/>
      <c r="D31" s="163"/>
      <c r="E31" s="39">
        <v>1</v>
      </c>
      <c r="F31" s="37">
        <f>F32</f>
        <v>1</v>
      </c>
      <c r="G31" s="14"/>
      <c r="H31" s="16"/>
      <c r="I31" s="16"/>
    </row>
    <row r="32" spans="1:9" s="4" customFormat="1" ht="52.7" customHeight="1" x14ac:dyDescent="0.25">
      <c r="A32" s="3"/>
      <c r="B32" s="164" t="s">
        <v>128</v>
      </c>
      <c r="C32" s="165"/>
      <c r="D32" s="166"/>
      <c r="E32" s="22"/>
      <c r="F32" s="40">
        <v>1</v>
      </c>
      <c r="G32" s="14"/>
      <c r="H32" s="16"/>
      <c r="I32" s="16"/>
    </row>
    <row r="33" spans="1:9" s="16" customFormat="1" ht="54.6" customHeight="1" x14ac:dyDescent="0.25">
      <c r="A33" s="3">
        <v>6</v>
      </c>
      <c r="B33" s="161" t="s">
        <v>129</v>
      </c>
      <c r="C33" s="162"/>
      <c r="D33" s="163"/>
      <c r="E33" s="39">
        <v>2</v>
      </c>
      <c r="F33" s="37">
        <f>F34</f>
        <v>2</v>
      </c>
      <c r="G33" s="3"/>
    </row>
    <row r="34" spans="1:9" s="16" customFormat="1" ht="51.95" customHeight="1" x14ac:dyDescent="0.25">
      <c r="A34" s="3"/>
      <c r="B34" s="174" t="s">
        <v>25</v>
      </c>
      <c r="C34" s="175"/>
      <c r="D34" s="176"/>
      <c r="E34" s="22"/>
      <c r="F34" s="40">
        <v>2</v>
      </c>
      <c r="G34" s="19"/>
    </row>
    <row r="35" spans="1:9" s="16" customFormat="1" ht="41.45" customHeight="1" x14ac:dyDescent="0.25">
      <c r="A35" s="3">
        <v>7</v>
      </c>
      <c r="B35" s="161" t="s">
        <v>130</v>
      </c>
      <c r="C35" s="162"/>
      <c r="D35" s="163"/>
      <c r="E35" s="39">
        <v>2</v>
      </c>
      <c r="F35" s="37">
        <f>F36</f>
        <v>2</v>
      </c>
      <c r="G35" s="3"/>
    </row>
    <row r="36" spans="1:9" s="18" customFormat="1" ht="75.75" customHeight="1" x14ac:dyDescent="0.25">
      <c r="A36" s="3"/>
      <c r="B36" s="167" t="s">
        <v>59</v>
      </c>
      <c r="C36" s="168"/>
      <c r="D36" s="169"/>
      <c r="E36" s="22"/>
      <c r="F36" s="40">
        <v>2</v>
      </c>
      <c r="G36" s="33"/>
      <c r="H36" s="16"/>
      <c r="I36" s="16"/>
    </row>
    <row r="37" spans="1:9" s="4" customFormat="1" ht="55.5" customHeight="1" x14ac:dyDescent="0.25">
      <c r="A37" s="3">
        <v>8</v>
      </c>
      <c r="B37" s="161" t="s">
        <v>131</v>
      </c>
      <c r="C37" s="162"/>
      <c r="D37" s="163"/>
      <c r="E37" s="39">
        <v>2</v>
      </c>
      <c r="F37" s="37">
        <f>F38</f>
        <v>2</v>
      </c>
      <c r="G37" s="14"/>
      <c r="H37" s="16"/>
      <c r="I37" s="16"/>
    </row>
    <row r="38" spans="1:9" s="18" customFormat="1" ht="65.099999999999994" customHeight="1" x14ac:dyDescent="0.25">
      <c r="A38" s="3"/>
      <c r="B38" s="164" t="s">
        <v>26</v>
      </c>
      <c r="C38" s="165"/>
      <c r="D38" s="166"/>
      <c r="E38" s="22"/>
      <c r="F38" s="40">
        <v>2</v>
      </c>
      <c r="G38" s="24"/>
      <c r="H38" s="16"/>
      <c r="I38" s="16"/>
    </row>
    <row r="39" spans="1:9" s="18" customFormat="1" ht="51.95" customHeight="1" x14ac:dyDescent="0.25">
      <c r="A39" s="3">
        <v>9</v>
      </c>
      <c r="B39" s="161" t="s">
        <v>132</v>
      </c>
      <c r="C39" s="162"/>
      <c r="D39" s="163"/>
      <c r="E39" s="39">
        <v>8</v>
      </c>
      <c r="F39" s="37" t="str">
        <f>IF((F40+F41)&gt;8,"8",(F40+F41))</f>
        <v>8</v>
      </c>
      <c r="G39" s="24"/>
      <c r="H39" s="16"/>
      <c r="I39" s="16"/>
    </row>
    <row r="40" spans="1:9" s="18" customFormat="1" ht="82.5" customHeight="1" x14ac:dyDescent="0.25">
      <c r="A40" s="3" t="s">
        <v>133</v>
      </c>
      <c r="B40" s="164" t="s">
        <v>155</v>
      </c>
      <c r="C40" s="165"/>
      <c r="D40" s="166"/>
      <c r="E40" s="22"/>
      <c r="F40" s="40">
        <v>8</v>
      </c>
      <c r="G40" s="24"/>
      <c r="H40" s="16"/>
      <c r="I40" s="16"/>
    </row>
    <row r="41" spans="1:9" s="18" customFormat="1" ht="255" customHeight="1" x14ac:dyDescent="0.25">
      <c r="A41" s="3" t="s">
        <v>134</v>
      </c>
      <c r="B41" s="194" t="s">
        <v>135</v>
      </c>
      <c r="C41" s="195"/>
      <c r="D41" s="196"/>
      <c r="E41" s="22"/>
      <c r="F41" s="40">
        <v>3</v>
      </c>
      <c r="G41" s="97" t="s">
        <v>206</v>
      </c>
      <c r="H41" s="16"/>
      <c r="I41" s="16"/>
    </row>
    <row r="42" spans="1:9" s="18" customFormat="1" ht="53.25" customHeight="1" x14ac:dyDescent="0.25">
      <c r="A42" s="3">
        <v>10</v>
      </c>
      <c r="B42" s="161" t="s">
        <v>136</v>
      </c>
      <c r="C42" s="162"/>
      <c r="D42" s="163"/>
      <c r="E42" s="39">
        <v>5</v>
      </c>
      <c r="F42" s="37">
        <f>IF((F43+F44)&gt;5,"5",(F43+F44))</f>
        <v>3</v>
      </c>
      <c r="G42" s="24"/>
      <c r="H42" s="16"/>
      <c r="I42" s="16"/>
    </row>
    <row r="43" spans="1:9" s="4" customFormat="1" ht="117" customHeight="1" x14ac:dyDescent="0.25">
      <c r="A43" s="3" t="s">
        <v>137</v>
      </c>
      <c r="B43" s="164" t="s">
        <v>138</v>
      </c>
      <c r="C43" s="165"/>
      <c r="D43" s="166"/>
      <c r="E43" s="22"/>
      <c r="F43" s="98">
        <v>1</v>
      </c>
      <c r="G43" s="184" t="s">
        <v>207</v>
      </c>
      <c r="H43" s="16"/>
      <c r="I43" s="16"/>
    </row>
    <row r="44" spans="1:9" s="16" customFormat="1" ht="192.75" customHeight="1" x14ac:dyDescent="0.25">
      <c r="A44" s="3" t="s">
        <v>139</v>
      </c>
      <c r="B44" s="185" t="s">
        <v>140</v>
      </c>
      <c r="C44" s="186"/>
      <c r="D44" s="187"/>
      <c r="E44" s="22"/>
      <c r="F44" s="40">
        <v>2</v>
      </c>
      <c r="G44" s="191" t="s">
        <v>205</v>
      </c>
    </row>
    <row r="45" spans="1:9" s="8" customFormat="1" ht="29.25" customHeight="1" x14ac:dyDescent="0.25">
      <c r="A45" s="12"/>
      <c r="B45" s="107" t="s">
        <v>7</v>
      </c>
      <c r="C45" s="108"/>
      <c r="D45" s="109"/>
      <c r="E45" s="26">
        <f>E12+E30</f>
        <v>40</v>
      </c>
      <c r="F45" s="26">
        <f>F12+F30</f>
        <v>33</v>
      </c>
      <c r="G45" s="1"/>
      <c r="H45" s="16"/>
      <c r="I45" s="16"/>
    </row>
    <row r="46" spans="1:9" s="16" customFormat="1" ht="13.5" customHeight="1" x14ac:dyDescent="0.25">
      <c r="A46" s="5"/>
      <c r="B46" s="6"/>
      <c r="C46" s="6"/>
      <c r="D46" s="6"/>
      <c r="E46" s="5"/>
      <c r="F46" s="5"/>
      <c r="G46" s="31"/>
    </row>
    <row r="47" spans="1:9" s="16" customFormat="1" ht="31.5" customHeight="1" x14ac:dyDescent="0.25">
      <c r="A47" s="5"/>
      <c r="B47" s="178" t="s">
        <v>2</v>
      </c>
      <c r="C47" s="178"/>
      <c r="D47" s="178"/>
      <c r="E47" s="178"/>
      <c r="F47" s="5"/>
      <c r="G47" s="31"/>
    </row>
    <row r="48" spans="1:9" s="16" customFormat="1" ht="81.400000000000006" customHeight="1" x14ac:dyDescent="0.25">
      <c r="A48" s="179"/>
      <c r="B48" s="179"/>
      <c r="C48" s="179"/>
      <c r="D48" s="179"/>
      <c r="E48" s="179"/>
      <c r="F48" s="179"/>
      <c r="G48" s="179"/>
    </row>
    <row r="49" spans="1:9" ht="20.25" customHeight="1" x14ac:dyDescent="0.25">
      <c r="A49" s="10"/>
      <c r="B49" s="25"/>
      <c r="C49" s="25"/>
      <c r="D49" s="173" t="s">
        <v>60</v>
      </c>
      <c r="E49" s="173"/>
      <c r="F49" s="173"/>
      <c r="G49" s="173"/>
    </row>
    <row r="50" spans="1:9" s="11" customFormat="1" x14ac:dyDescent="0.25">
      <c r="A50" s="8"/>
      <c r="B50" s="8"/>
      <c r="C50" s="8"/>
      <c r="D50" s="157" t="s">
        <v>8</v>
      </c>
      <c r="E50" s="157"/>
      <c r="F50" s="157"/>
      <c r="G50" s="157"/>
      <c r="H50" s="16"/>
      <c r="I50" s="16"/>
    </row>
    <row r="51" spans="1:9" ht="21.75" customHeight="1" x14ac:dyDescent="0.25">
      <c r="D51" s="158" t="s">
        <v>9</v>
      </c>
      <c r="E51" s="158"/>
      <c r="F51" s="158"/>
      <c r="G51" s="158"/>
    </row>
    <row r="52" spans="1:9" ht="34.5" customHeight="1" x14ac:dyDescent="0.25"/>
    <row r="53" spans="1:9" ht="33" customHeight="1" x14ac:dyDescent="0.25"/>
    <row r="54" spans="1:9" ht="34.5" customHeight="1" x14ac:dyDescent="0.25">
      <c r="D54" s="177"/>
      <c r="E54" s="177"/>
      <c r="F54" s="177"/>
      <c r="G54" s="177"/>
    </row>
    <row r="56" spans="1:9" s="10" customFormat="1" ht="20.25" customHeight="1" x14ac:dyDescent="0.25">
      <c r="A56" s="5"/>
      <c r="B56" s="6"/>
      <c r="C56" s="5"/>
      <c r="D56" s="5"/>
      <c r="E56" s="5"/>
      <c r="F56" s="5"/>
      <c r="G56" s="31"/>
      <c r="H56" s="16"/>
      <c r="I56" s="16"/>
    </row>
    <row r="57" spans="1:9" s="8" customFormat="1" ht="35.25" customHeight="1" x14ac:dyDescent="0.25">
      <c r="A57" s="5"/>
      <c r="B57" s="6"/>
      <c r="C57" s="5"/>
      <c r="D57" s="5"/>
      <c r="E57" s="5"/>
      <c r="F57" s="5"/>
      <c r="G57" s="31"/>
      <c r="H57" s="16"/>
      <c r="I57" s="16"/>
    </row>
  </sheetData>
  <sheetProtection password="E795" sheet="1" formatCells="0" formatColumns="0" formatRows="0" insertColumns="0" insertRows="0" insertHyperlinks="0" sort="0" autoFilter="0" pivotTables="0"/>
  <mergeCells count="50">
    <mergeCell ref="D54:G54"/>
    <mergeCell ref="B42:D42"/>
    <mergeCell ref="B43:D43"/>
    <mergeCell ref="B44:D44"/>
    <mergeCell ref="B47:E47"/>
    <mergeCell ref="A48:G48"/>
    <mergeCell ref="B45:D45"/>
    <mergeCell ref="D51:G51"/>
    <mergeCell ref="B32:D32"/>
    <mergeCell ref="D49:G49"/>
    <mergeCell ref="D50:G50"/>
    <mergeCell ref="B33:D33"/>
    <mergeCell ref="B34:D34"/>
    <mergeCell ref="B35:D35"/>
    <mergeCell ref="B36:D36"/>
    <mergeCell ref="B37:D37"/>
    <mergeCell ref="B38:D38"/>
    <mergeCell ref="B39:D39"/>
    <mergeCell ref="B40:D40"/>
    <mergeCell ref="B41:D41"/>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B13:D13"/>
    <mergeCell ref="B14:D14"/>
    <mergeCell ref="B11:D11"/>
    <mergeCell ref="B15:D15"/>
    <mergeCell ref="B16:D16"/>
    <mergeCell ref="B6:G6"/>
    <mergeCell ref="B7:G7"/>
    <mergeCell ref="B8:G8"/>
    <mergeCell ref="B9:G9"/>
    <mergeCell ref="B12:D12"/>
    <mergeCell ref="A2:C2"/>
    <mergeCell ref="D2:G2"/>
    <mergeCell ref="A3:B3"/>
    <mergeCell ref="A4:G4"/>
    <mergeCell ref="A5:G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49"/>
  <sheetViews>
    <sheetView view="pageBreakPreview" topLeftCell="A40" zoomScale="112" zoomScaleNormal="100" zoomScaleSheetLayoutView="112" workbookViewId="0">
      <selection activeCell="G11" sqref="G11:G42"/>
    </sheetView>
  </sheetViews>
  <sheetFormatPr defaultRowHeight="15.75" x14ac:dyDescent="0.25"/>
  <cols>
    <col min="1" max="1" width="5.42578125" style="5" bestFit="1" customWidth="1"/>
    <col min="2" max="2" width="27.140625" style="6" customWidth="1"/>
    <col min="3" max="3" width="12.42578125" style="5" customWidth="1"/>
    <col min="4" max="4" width="13.42578125" style="5" customWidth="1"/>
    <col min="5" max="5" width="11.28515625" style="5" customWidth="1"/>
    <col min="6" max="6" width="15.7109375" style="5" customWidth="1"/>
    <col min="7" max="7" width="11.42578125" style="5" customWidth="1"/>
    <col min="8" max="16384" width="9.140625" style="5"/>
  </cols>
  <sheetData>
    <row r="1" spans="1:7" x14ac:dyDescent="0.25">
      <c r="G1" s="7" t="s">
        <v>55</v>
      </c>
    </row>
    <row r="2" spans="1:7" s="8" customFormat="1" ht="48.75" customHeight="1" x14ac:dyDescent="0.25">
      <c r="A2" s="157" t="s">
        <v>3</v>
      </c>
      <c r="B2" s="157"/>
      <c r="C2" s="157"/>
      <c r="D2" s="183" t="s">
        <v>4</v>
      </c>
      <c r="E2" s="183"/>
      <c r="F2" s="183"/>
      <c r="G2" s="183"/>
    </row>
    <row r="3" spans="1:7" s="8" customFormat="1" ht="8.25" customHeight="1" x14ac:dyDescent="0.25">
      <c r="A3" s="102"/>
      <c r="B3" s="102"/>
      <c r="D3" s="9"/>
      <c r="E3" s="9"/>
      <c r="F3" s="9"/>
      <c r="G3" s="9"/>
    </row>
    <row r="4" spans="1:7" ht="59.25" customHeight="1" x14ac:dyDescent="0.25">
      <c r="A4" s="103" t="s">
        <v>149</v>
      </c>
      <c r="B4" s="103"/>
      <c r="C4" s="103"/>
      <c r="D4" s="103"/>
      <c r="E4" s="103"/>
      <c r="F4" s="103"/>
      <c r="G4" s="103"/>
    </row>
    <row r="5" spans="1:7" s="11" customFormat="1" ht="21.75" customHeight="1" x14ac:dyDescent="0.25">
      <c r="B5" s="160" t="s">
        <v>175</v>
      </c>
      <c r="C5" s="160"/>
      <c r="D5" s="160"/>
      <c r="E5" s="160"/>
      <c r="F5" s="160"/>
      <c r="G5" s="160"/>
    </row>
    <row r="6" spans="1:7" s="11" customFormat="1" ht="21.75" customHeight="1" x14ac:dyDescent="0.25">
      <c r="B6" s="160" t="s">
        <v>176</v>
      </c>
      <c r="C6" s="160"/>
      <c r="D6" s="160"/>
      <c r="E6" s="160"/>
      <c r="F6" s="160"/>
      <c r="G6" s="160"/>
    </row>
    <row r="7" spans="1:7" s="11" customFormat="1" ht="21.75" customHeight="1" x14ac:dyDescent="0.25">
      <c r="B7" s="160" t="s">
        <v>177</v>
      </c>
      <c r="C7" s="160"/>
      <c r="D7" s="160"/>
      <c r="E7" s="160"/>
      <c r="F7" s="160"/>
      <c r="G7" s="160"/>
    </row>
    <row r="8" spans="1:7" s="11" customFormat="1" ht="21.75" customHeight="1" x14ac:dyDescent="0.25">
      <c r="B8" s="160" t="s">
        <v>178</v>
      </c>
      <c r="C8" s="160"/>
      <c r="D8" s="160"/>
      <c r="E8" s="160"/>
      <c r="F8" s="160"/>
      <c r="G8" s="160"/>
    </row>
    <row r="9" spans="1:7" ht="8.25" customHeight="1" x14ac:dyDescent="0.25"/>
    <row r="10" spans="1:7" s="8" customFormat="1" ht="47.25" customHeight="1" x14ac:dyDescent="0.25">
      <c r="A10" s="12" t="s">
        <v>10</v>
      </c>
      <c r="B10" s="100" t="s">
        <v>11</v>
      </c>
      <c r="C10" s="100"/>
      <c r="D10" s="100"/>
      <c r="E10" s="12" t="s">
        <v>12</v>
      </c>
      <c r="F10" s="13" t="s">
        <v>13</v>
      </c>
      <c r="G10" s="12" t="s">
        <v>14</v>
      </c>
    </row>
    <row r="11" spans="1:7" s="2" customFormat="1" ht="86.45" customHeight="1" x14ac:dyDescent="0.25">
      <c r="A11" s="1" t="s">
        <v>0</v>
      </c>
      <c r="B11" s="181" t="s">
        <v>107</v>
      </c>
      <c r="C11" s="181"/>
      <c r="D11" s="181"/>
      <c r="E11" s="35">
        <f>E12+E16+E22+E25</f>
        <v>20</v>
      </c>
      <c r="F11" s="35">
        <f>F12+F16+F22+F25</f>
        <v>17</v>
      </c>
      <c r="G11" s="22"/>
    </row>
    <row r="12" spans="1:7" s="4" customFormat="1" ht="28.15" customHeight="1" x14ac:dyDescent="0.25">
      <c r="A12" s="3">
        <v>1</v>
      </c>
      <c r="B12" s="181" t="s">
        <v>108</v>
      </c>
      <c r="C12" s="181"/>
      <c r="D12" s="181"/>
      <c r="E12" s="35">
        <f>5-(E13+E14+E15)</f>
        <v>5</v>
      </c>
      <c r="F12" s="35">
        <f>5-(F13+F14+F15)</f>
        <v>2</v>
      </c>
      <c r="G12" s="22"/>
    </row>
    <row r="13" spans="1:7" s="16" customFormat="1" ht="120.75" customHeight="1" x14ac:dyDescent="0.25">
      <c r="A13" s="3" t="s">
        <v>15</v>
      </c>
      <c r="B13" s="164" t="s">
        <v>153</v>
      </c>
      <c r="C13" s="165"/>
      <c r="D13" s="166"/>
      <c r="E13" s="3"/>
      <c r="F13" s="19"/>
      <c r="G13" s="15"/>
    </row>
    <row r="14" spans="1:7" s="18" customFormat="1" ht="72.75" customHeight="1" x14ac:dyDescent="0.25">
      <c r="A14" s="3" t="s">
        <v>16</v>
      </c>
      <c r="B14" s="164" t="s">
        <v>109</v>
      </c>
      <c r="C14" s="165"/>
      <c r="D14" s="166"/>
      <c r="E14" s="3"/>
      <c r="F14" s="19">
        <v>3</v>
      </c>
      <c r="G14" s="93" t="s">
        <v>186</v>
      </c>
    </row>
    <row r="15" spans="1:7" s="18" customFormat="1" ht="70.7" customHeight="1" x14ac:dyDescent="0.25">
      <c r="A15" s="3" t="s">
        <v>17</v>
      </c>
      <c r="B15" s="164" t="s">
        <v>142</v>
      </c>
      <c r="C15" s="165"/>
      <c r="D15" s="166"/>
      <c r="E15" s="3"/>
      <c r="F15" s="19"/>
      <c r="G15" s="17"/>
    </row>
    <row r="16" spans="1:7" s="18" customFormat="1" ht="53.25" customHeight="1" x14ac:dyDescent="0.25">
      <c r="A16" s="3">
        <v>2</v>
      </c>
      <c r="B16" s="161" t="s">
        <v>111</v>
      </c>
      <c r="C16" s="162"/>
      <c r="D16" s="163"/>
      <c r="E16" s="35">
        <f>6-(E17+E18+E19+E20+E21)</f>
        <v>6</v>
      </c>
      <c r="F16" s="35">
        <f>6-(F17+F18+F19+F20+F21)</f>
        <v>6</v>
      </c>
      <c r="G16" s="17"/>
    </row>
    <row r="17" spans="1:7" s="18" customFormat="1" ht="38.85" customHeight="1" x14ac:dyDescent="0.25">
      <c r="A17" s="19" t="s">
        <v>18</v>
      </c>
      <c r="B17" s="164" t="s">
        <v>112</v>
      </c>
      <c r="C17" s="165"/>
      <c r="D17" s="166"/>
      <c r="E17" s="19"/>
      <c r="F17" s="19"/>
      <c r="G17" s="17"/>
    </row>
    <row r="18" spans="1:7" s="18" customFormat="1" ht="47.25" customHeight="1" x14ac:dyDescent="0.25">
      <c r="A18" s="19" t="s">
        <v>19</v>
      </c>
      <c r="B18" s="164" t="s">
        <v>113</v>
      </c>
      <c r="C18" s="165"/>
      <c r="D18" s="166"/>
      <c r="E18" s="19"/>
      <c r="F18" s="19"/>
      <c r="G18" s="20"/>
    </row>
    <row r="19" spans="1:7" s="18" customFormat="1" ht="56.25" customHeight="1" x14ac:dyDescent="0.25">
      <c r="A19" s="3" t="s">
        <v>20</v>
      </c>
      <c r="B19" s="164" t="s">
        <v>150</v>
      </c>
      <c r="C19" s="165"/>
      <c r="D19" s="166"/>
      <c r="E19" s="3"/>
      <c r="F19" s="19"/>
      <c r="G19" s="21"/>
    </row>
    <row r="20" spans="1:7" s="18" customFormat="1" ht="66.400000000000006" customHeight="1" x14ac:dyDescent="0.25">
      <c r="A20" s="3" t="s">
        <v>21</v>
      </c>
      <c r="B20" s="164" t="s">
        <v>143</v>
      </c>
      <c r="C20" s="165"/>
      <c r="D20" s="166"/>
      <c r="E20" s="3"/>
      <c r="F20" s="19"/>
      <c r="G20" s="21"/>
    </row>
    <row r="21" spans="1:7" s="18" customFormat="1" ht="25.7" customHeight="1" x14ac:dyDescent="0.25">
      <c r="A21" s="3" t="s">
        <v>22</v>
      </c>
      <c r="B21" s="164" t="s">
        <v>116</v>
      </c>
      <c r="C21" s="165"/>
      <c r="D21" s="166"/>
      <c r="E21" s="3"/>
      <c r="F21" s="19"/>
      <c r="G21" s="17"/>
    </row>
    <row r="22" spans="1:7" s="4" customFormat="1" ht="48.2" customHeight="1" x14ac:dyDescent="0.25">
      <c r="A22" s="3">
        <v>3</v>
      </c>
      <c r="B22" s="161" t="s">
        <v>117</v>
      </c>
      <c r="C22" s="162"/>
      <c r="D22" s="163"/>
      <c r="E22" s="35">
        <f>5-(E23+E24)</f>
        <v>5</v>
      </c>
      <c r="F22" s="35">
        <f>5-(F23+F24)</f>
        <v>5</v>
      </c>
      <c r="G22" s="22"/>
    </row>
    <row r="23" spans="1:7" s="18" customFormat="1" ht="65.25" customHeight="1" x14ac:dyDescent="0.25">
      <c r="A23" s="15" t="s">
        <v>23</v>
      </c>
      <c r="B23" s="164" t="s">
        <v>118</v>
      </c>
      <c r="C23" s="165"/>
      <c r="D23" s="166"/>
      <c r="E23" s="15"/>
      <c r="F23" s="23"/>
      <c r="G23" s="23"/>
    </row>
    <row r="24" spans="1:7" s="18" customFormat="1" ht="59.45" customHeight="1" x14ac:dyDescent="0.25">
      <c r="A24" s="15" t="s">
        <v>24</v>
      </c>
      <c r="B24" s="164" t="s">
        <v>151</v>
      </c>
      <c r="C24" s="165"/>
      <c r="D24" s="166"/>
      <c r="E24" s="15"/>
      <c r="F24" s="23"/>
      <c r="G24" s="17"/>
    </row>
    <row r="25" spans="1:7" s="18" customFormat="1" ht="139.5" customHeight="1" x14ac:dyDescent="0.25">
      <c r="A25" s="36">
        <v>4</v>
      </c>
      <c r="B25" s="161" t="s">
        <v>120</v>
      </c>
      <c r="C25" s="162"/>
      <c r="D25" s="163"/>
      <c r="E25" s="35">
        <f>4-(E26+E27+E28)</f>
        <v>4</v>
      </c>
      <c r="F25" s="35">
        <f>4-(F26+F27+F28)</f>
        <v>4</v>
      </c>
      <c r="G25" s="17"/>
    </row>
    <row r="26" spans="1:7" s="18" customFormat="1" ht="51" customHeight="1" x14ac:dyDescent="0.25">
      <c r="A26" s="15" t="s">
        <v>121</v>
      </c>
      <c r="B26" s="164" t="s">
        <v>122</v>
      </c>
      <c r="C26" s="165"/>
      <c r="D26" s="166"/>
      <c r="E26" s="15"/>
      <c r="F26" s="23"/>
      <c r="G26" s="17"/>
    </row>
    <row r="27" spans="1:7" s="18" customFormat="1" ht="51.75" customHeight="1" x14ac:dyDescent="0.25">
      <c r="A27" s="15" t="s">
        <v>123</v>
      </c>
      <c r="B27" s="164" t="s">
        <v>124</v>
      </c>
      <c r="C27" s="165"/>
      <c r="D27" s="166"/>
      <c r="E27" s="15"/>
      <c r="F27" s="23"/>
      <c r="G27" s="23"/>
    </row>
    <row r="28" spans="1:7" s="18" customFormat="1" ht="54" customHeight="1" x14ac:dyDescent="0.25">
      <c r="A28" s="15" t="s">
        <v>125</v>
      </c>
      <c r="B28" s="164" t="s">
        <v>126</v>
      </c>
      <c r="C28" s="165"/>
      <c r="D28" s="166"/>
      <c r="E28" s="15"/>
      <c r="F28" s="23"/>
      <c r="G28" s="17"/>
    </row>
    <row r="29" spans="1:7" s="18" customFormat="1" ht="31.35" customHeight="1" x14ac:dyDescent="0.25">
      <c r="A29" s="1" t="s">
        <v>1</v>
      </c>
      <c r="B29" s="170" t="s">
        <v>6</v>
      </c>
      <c r="C29" s="171"/>
      <c r="D29" s="172"/>
      <c r="E29" s="35">
        <f>E30+E32+E34+E36+E38+E41</f>
        <v>20</v>
      </c>
      <c r="F29" s="35">
        <f>F30+F32+F34+F36+F38+F41</f>
        <v>11</v>
      </c>
      <c r="G29" s="17"/>
    </row>
    <row r="30" spans="1:7" s="2" customFormat="1" ht="53.25" customHeight="1" x14ac:dyDescent="0.25">
      <c r="A30" s="3">
        <v>5</v>
      </c>
      <c r="B30" s="181" t="s">
        <v>53</v>
      </c>
      <c r="C30" s="181"/>
      <c r="D30" s="181"/>
      <c r="E30" s="39">
        <v>1</v>
      </c>
      <c r="F30" s="37">
        <f>F31</f>
        <v>1</v>
      </c>
      <c r="G30" s="22"/>
    </row>
    <row r="31" spans="1:7" s="4" customFormat="1" ht="117" customHeight="1" x14ac:dyDescent="0.25">
      <c r="A31" s="3"/>
      <c r="B31" s="182" t="s">
        <v>152</v>
      </c>
      <c r="C31" s="182"/>
      <c r="D31" s="182"/>
      <c r="E31" s="22"/>
      <c r="F31" s="40">
        <v>1</v>
      </c>
      <c r="G31" s="99" t="s">
        <v>187</v>
      </c>
    </row>
    <row r="32" spans="1:7" s="18" customFormat="1" ht="33" customHeight="1" x14ac:dyDescent="0.25">
      <c r="A32" s="3">
        <v>6</v>
      </c>
      <c r="B32" s="161" t="s">
        <v>144</v>
      </c>
      <c r="C32" s="162"/>
      <c r="D32" s="163"/>
      <c r="E32" s="39">
        <v>2</v>
      </c>
      <c r="F32" s="37">
        <f>F33</f>
        <v>1</v>
      </c>
      <c r="G32" s="17"/>
    </row>
    <row r="33" spans="1:13" s="18" customFormat="1" ht="85.5" customHeight="1" x14ac:dyDescent="0.25">
      <c r="A33" s="3"/>
      <c r="B33" s="174" t="s">
        <v>145</v>
      </c>
      <c r="C33" s="175"/>
      <c r="D33" s="176"/>
      <c r="E33" s="22"/>
      <c r="F33" s="40">
        <v>1</v>
      </c>
      <c r="G33" s="33" t="s">
        <v>188</v>
      </c>
      <c r="H33" s="27"/>
      <c r="I33" s="27"/>
    </row>
    <row r="34" spans="1:13" s="18" customFormat="1" ht="41.25" customHeight="1" x14ac:dyDescent="0.25">
      <c r="A34" s="3">
        <v>7</v>
      </c>
      <c r="B34" s="161" t="s">
        <v>130</v>
      </c>
      <c r="C34" s="162"/>
      <c r="D34" s="163"/>
      <c r="E34" s="39">
        <v>2</v>
      </c>
      <c r="F34" s="37">
        <f>F35</f>
        <v>2</v>
      </c>
      <c r="G34" s="17"/>
    </row>
    <row r="35" spans="1:13" s="4" customFormat="1" ht="179.25" customHeight="1" x14ac:dyDescent="0.25">
      <c r="A35" s="3"/>
      <c r="B35" s="164" t="s">
        <v>56</v>
      </c>
      <c r="C35" s="165"/>
      <c r="D35" s="166"/>
      <c r="E35" s="22"/>
      <c r="F35" s="40">
        <v>2</v>
      </c>
      <c r="G35" s="99" t="s">
        <v>130</v>
      </c>
    </row>
    <row r="36" spans="1:13" s="18" customFormat="1" ht="49.5" customHeight="1" x14ac:dyDescent="0.25">
      <c r="A36" s="3">
        <v>8</v>
      </c>
      <c r="B36" s="161" t="s">
        <v>131</v>
      </c>
      <c r="C36" s="162"/>
      <c r="D36" s="163"/>
      <c r="E36" s="39">
        <v>2</v>
      </c>
      <c r="F36" s="37">
        <f>F37</f>
        <v>2</v>
      </c>
      <c r="G36" s="17"/>
    </row>
    <row r="37" spans="1:13" s="18" customFormat="1" ht="69.75" customHeight="1" x14ac:dyDescent="0.25">
      <c r="A37" s="3"/>
      <c r="B37" s="164" t="s">
        <v>54</v>
      </c>
      <c r="C37" s="165"/>
      <c r="D37" s="166"/>
      <c r="E37" s="22"/>
      <c r="F37" s="40">
        <v>2</v>
      </c>
      <c r="G37" s="93" t="s">
        <v>189</v>
      </c>
    </row>
    <row r="38" spans="1:13" s="18" customFormat="1" ht="56.45" customHeight="1" x14ac:dyDescent="0.25">
      <c r="A38" s="3">
        <v>9</v>
      </c>
      <c r="B38" s="161" t="s">
        <v>132</v>
      </c>
      <c r="C38" s="162"/>
      <c r="D38" s="163"/>
      <c r="E38" s="39">
        <v>8</v>
      </c>
      <c r="F38" s="37">
        <f>IF((F39+F40)&gt;8,"8",(F39+F40))</f>
        <v>5</v>
      </c>
      <c r="G38" s="17"/>
    </row>
    <row r="39" spans="1:13" s="18" customFormat="1" ht="155.25" customHeight="1" x14ac:dyDescent="0.25">
      <c r="A39" s="3" t="s">
        <v>133</v>
      </c>
      <c r="B39" s="164" t="s">
        <v>154</v>
      </c>
      <c r="C39" s="165"/>
      <c r="D39" s="166"/>
      <c r="E39" s="22"/>
      <c r="F39" s="40">
        <v>5</v>
      </c>
      <c r="G39" s="93" t="s">
        <v>190</v>
      </c>
    </row>
    <row r="40" spans="1:13" s="18" customFormat="1" ht="83.85" customHeight="1" x14ac:dyDescent="0.25">
      <c r="A40" s="3" t="s">
        <v>134</v>
      </c>
      <c r="B40" s="164" t="s">
        <v>146</v>
      </c>
      <c r="C40" s="165"/>
      <c r="D40" s="166"/>
      <c r="E40" s="22"/>
      <c r="F40" s="40"/>
      <c r="G40" s="24"/>
    </row>
    <row r="41" spans="1:13" s="4" customFormat="1" ht="39.75" customHeight="1" x14ac:dyDescent="0.25">
      <c r="A41" s="3">
        <v>10</v>
      </c>
      <c r="B41" s="161" t="s">
        <v>147</v>
      </c>
      <c r="C41" s="162"/>
      <c r="D41" s="163"/>
      <c r="E41" s="39">
        <v>5</v>
      </c>
      <c r="F41" s="37">
        <f>F42</f>
        <v>0</v>
      </c>
      <c r="G41" s="22"/>
    </row>
    <row r="42" spans="1:13" s="18" customFormat="1" ht="137.1" customHeight="1" x14ac:dyDescent="0.25">
      <c r="A42" s="3"/>
      <c r="B42" s="164" t="s">
        <v>148</v>
      </c>
      <c r="C42" s="165"/>
      <c r="D42" s="166"/>
      <c r="E42" s="22"/>
      <c r="F42" s="40"/>
      <c r="G42" s="17"/>
      <c r="H42" s="28"/>
      <c r="I42" s="28"/>
      <c r="J42" s="28"/>
      <c r="K42" s="28"/>
      <c r="L42" s="28"/>
      <c r="M42" s="28"/>
    </row>
    <row r="43" spans="1:13" s="8" customFormat="1" ht="27.2" customHeight="1" x14ac:dyDescent="0.25">
      <c r="A43" s="12"/>
      <c r="B43" s="107" t="s">
        <v>7</v>
      </c>
      <c r="C43" s="108"/>
      <c r="D43" s="109"/>
      <c r="E43" s="26">
        <f>E11+E29</f>
        <v>40</v>
      </c>
      <c r="F43" s="26">
        <f>F11+F29</f>
        <v>28</v>
      </c>
      <c r="G43" s="12"/>
    </row>
    <row r="44" spans="1:13" ht="38.25" customHeight="1" x14ac:dyDescent="0.25">
      <c r="C44" s="6"/>
      <c r="D44" s="6"/>
    </row>
    <row r="45" spans="1:13" ht="20.25" customHeight="1" x14ac:dyDescent="0.25">
      <c r="B45" s="178" t="s">
        <v>2</v>
      </c>
      <c r="C45" s="178"/>
      <c r="D45" s="178"/>
      <c r="E45" s="178"/>
    </row>
    <row r="46" spans="1:13" ht="56.25" customHeight="1" x14ac:dyDescent="0.25">
      <c r="A46" s="180" t="s">
        <v>57</v>
      </c>
      <c r="B46" s="180"/>
      <c r="C46" s="180"/>
      <c r="D46" s="180"/>
      <c r="E46" s="180"/>
      <c r="F46" s="180"/>
      <c r="G46" s="180"/>
    </row>
    <row r="47" spans="1:13" s="10" customFormat="1" ht="20.25" customHeight="1" x14ac:dyDescent="0.25">
      <c r="B47" s="25"/>
      <c r="C47" s="25"/>
      <c r="D47" s="173" t="s">
        <v>58</v>
      </c>
      <c r="E47" s="173"/>
      <c r="F47" s="173"/>
      <c r="G47" s="173"/>
    </row>
    <row r="48" spans="1:13" s="8" customFormat="1" ht="18" customHeight="1" x14ac:dyDescent="0.25">
      <c r="D48" s="157" t="s">
        <v>8</v>
      </c>
      <c r="E48" s="157"/>
      <c r="F48" s="157"/>
      <c r="G48" s="157"/>
    </row>
    <row r="49" spans="4:7" ht="99" customHeight="1" x14ac:dyDescent="0.25">
      <c r="D49" s="158" t="s">
        <v>179</v>
      </c>
      <c r="E49" s="158"/>
      <c r="F49" s="158"/>
      <c r="G49" s="158"/>
    </row>
  </sheetData>
  <sheetProtection password="E795" sheet="1" formatCells="0" formatColumns="0" formatRows="0" insertColumns="0" insertRows="0" insertHyperlinks="0" sort="0" autoFilter="0" pivotTables="0"/>
  <mergeCells count="47">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38:D38"/>
    <mergeCell ref="B39:D39"/>
    <mergeCell ref="B40:D40"/>
    <mergeCell ref="B41:D41"/>
    <mergeCell ref="B42:D42"/>
    <mergeCell ref="D48:G48"/>
    <mergeCell ref="D49:G49"/>
    <mergeCell ref="B43:D43"/>
    <mergeCell ref="B45:E45"/>
    <mergeCell ref="A46:G46"/>
    <mergeCell ref="D47:G47"/>
  </mergeCells>
  <pageMargins left="0.3" right="0.34" top="0.3" bottom="0.3" header="0.2" footer="0.2"/>
  <pageSetup paperSize="9" orientation="portrait" r:id="rId1"/>
  <rowBreaks count="1" manualBreakCount="1">
    <brk id="44"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Mẫu 4A</vt:lpstr>
      <vt:lpstr>KL CV 10%</vt:lpstr>
      <vt:lpstr>Trang</vt:lpstr>
      <vt:lpstr>Dung</vt:lpstr>
      <vt:lpstr>Sheet1</vt:lpstr>
      <vt:lpstr>Dung!Print_Titles</vt:lpstr>
      <vt:lpstr>Trang!Print_Titles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cotrang</cp:lastModifiedBy>
  <cp:lastPrinted>2019-09-24T01:37:42Z</cp:lastPrinted>
  <dcterms:created xsi:type="dcterms:W3CDTF">2018-08-07T00:58:29Z</dcterms:created>
  <dcterms:modified xsi:type="dcterms:W3CDTF">2019-09-24T03:47:36Z</dcterms:modified>
</cp:coreProperties>
</file>